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976" activeTab="3"/>
  </bookViews>
  <sheets>
    <sheet name="HOLD.2008 BLANÇO" sheetId="1" r:id="rId1"/>
    <sheet name="BLANÇO DİPNOTLARI" sheetId="2" r:id="rId2"/>
    <sheet name="HOL.2008 GELİR" sheetId="3" r:id="rId3"/>
    <sheet name="GELİR TABLOSU DİPNOTLARI" sheetId="4" r:id="rId4"/>
  </sheets>
  <definedNames>
    <definedName name="_xlnm.Print_Area" localSheetId="0">'HOLD.2008 BLANÇO'!$A$2:$O$58</definedName>
  </definedNames>
  <calcPr fullCalcOnLoad="1"/>
</workbook>
</file>

<file path=xl/sharedStrings.xml><?xml version="1.0" encoding="utf-8"?>
<sst xmlns="http://schemas.openxmlformats.org/spreadsheetml/2006/main" count="349" uniqueCount="251">
  <si>
    <t>AKTİF(VARLIKLAR)</t>
  </si>
  <si>
    <t>1-DÖNEN VARLIKLAR</t>
  </si>
  <si>
    <t xml:space="preserve">   A-HAZIR DEGERLER</t>
  </si>
  <si>
    <t>1 Kasa</t>
  </si>
  <si>
    <t xml:space="preserve">   D-DİĞER ALACAKLAR</t>
  </si>
  <si>
    <t xml:space="preserve">   H-DİĞER DÖNEN VARLIKLAR</t>
  </si>
  <si>
    <t>5 İş Avansları</t>
  </si>
  <si>
    <t xml:space="preserve">   C-MALİ DURAN VARLIKLAR</t>
  </si>
  <si>
    <t>3 İştirakler</t>
  </si>
  <si>
    <t xml:space="preserve">   D-MADDİ DURAN VARL.(NET)</t>
  </si>
  <si>
    <t>6 Demirbaşlar</t>
  </si>
  <si>
    <t xml:space="preserve">   B-TİCARİ BORÇLAR</t>
  </si>
  <si>
    <t>1 Satıcılar</t>
  </si>
  <si>
    <t xml:space="preserve">   C-DİĞER BORÇLAR</t>
  </si>
  <si>
    <t>1 Ortaklara Borçlar</t>
  </si>
  <si>
    <t>5 Diğer Çeşitli Borçlar</t>
  </si>
  <si>
    <t xml:space="preserve">   F-ÖDENECEK VERGİ ve DİĞ.YÜK.</t>
  </si>
  <si>
    <t>1 Ödenecek verg.ve Fon</t>
  </si>
  <si>
    <t>2 Ödenecek Sosy. Güv.Kes.</t>
  </si>
  <si>
    <t xml:space="preserve">   A-ÖDENMİŞ SERMAYE</t>
  </si>
  <si>
    <t>1 Sermaye</t>
  </si>
  <si>
    <t xml:space="preserve">   C-KAR YEDEKLERİ</t>
  </si>
  <si>
    <t>PASİF(KAYNAKLAR)</t>
  </si>
  <si>
    <t>A- BRÜT SATIŞLAR</t>
  </si>
  <si>
    <t xml:space="preserve">     1-YURT İÇİ SATIŞLAR</t>
  </si>
  <si>
    <t xml:space="preserve">     2-YURT DIŞI SATIŞLAR</t>
  </si>
  <si>
    <t xml:space="preserve">     3-DİĞER GELİRLER</t>
  </si>
  <si>
    <t>B- SATIŞ İNDİRİMLERİ</t>
  </si>
  <si>
    <t xml:space="preserve">     1-SATIŞTAN İADELER (-)</t>
  </si>
  <si>
    <t xml:space="preserve">     2-SATIŞ İSKONTOLARI (-)</t>
  </si>
  <si>
    <t xml:space="preserve">     3-DİĞER İNDİRİMLER (-)</t>
  </si>
  <si>
    <t>C-  NET SATIŞLAR</t>
  </si>
  <si>
    <t>D- SATIŞLARIN MALİYETİ (-)</t>
  </si>
  <si>
    <t xml:space="preserve">     1-SATILAN MAMÜLLERİN MALİYETİ (-)</t>
  </si>
  <si>
    <t xml:space="preserve">     2-SATILAN TİCARİ MALLAR MALİYETİ (-)</t>
  </si>
  <si>
    <t xml:space="preserve">     3-SATILAN HİZMET MALİYETİ (-)</t>
  </si>
  <si>
    <t xml:space="preserve">     4-DİĞER SATIŞLARIN MALİYETİ (-)</t>
  </si>
  <si>
    <t xml:space="preserve">     BRÜT SATIŞ KAR'I VEYA ZARARI </t>
  </si>
  <si>
    <t>E-FAALİYET GİDERLERİ (-)</t>
  </si>
  <si>
    <t xml:space="preserve">    1-ARAŞTIRMA VE GELİŞTİRME GİDERLERİ (-)</t>
  </si>
  <si>
    <t xml:space="preserve">    2-PAZARLAMA, SATIŞ VE DAĞITIM GİDERLERİ (-)</t>
  </si>
  <si>
    <t xml:space="preserve">    3-GENEL YÖNETİM GİDERLERİ (-)</t>
  </si>
  <si>
    <t xml:space="preserve">    1-İŞTİRAKLERDEN TEMETTÜ GELİRLERİ</t>
  </si>
  <si>
    <t xml:space="preserve">    2-BAĞLI ORTAKLIKLARDAN TEMETTÜ GELİRLERİ</t>
  </si>
  <si>
    <t xml:space="preserve">    3-FAİZ GELİRLERİ</t>
  </si>
  <si>
    <t xml:space="preserve">    4-KOMİSYON GELİRLERİ</t>
  </si>
  <si>
    <t xml:space="preserve">    5-KONUSU KALMAYAN KARŞILIKLAR</t>
  </si>
  <si>
    <t xml:space="preserve">    6-MENKUL KIYMET SATIŞ KARLARI</t>
  </si>
  <si>
    <t xml:space="preserve">    7-KAMBİYO KARLARI</t>
  </si>
  <si>
    <t>G- DİĞER FAALİYETLETDEN OLAĞAN GİDER VE ZARARLARI (-)</t>
  </si>
  <si>
    <t xml:space="preserve">    1-KOMİSYON GİDERLERİ (-)</t>
  </si>
  <si>
    <t xml:space="preserve">    2-KARŞILIK GİDERLERİ (-)</t>
  </si>
  <si>
    <t xml:space="preserve">    3-MENKUL KIYMET SATIŞ ZARARLARI (-)</t>
  </si>
  <si>
    <t xml:space="preserve">    4-KAMBİYO ZARARLARI (-)</t>
  </si>
  <si>
    <t xml:space="preserve">    5-REESKONT FAİZ GİDERLERİ (-)</t>
  </si>
  <si>
    <t>H- FİNANSMAN GİDERLERİ (-)</t>
  </si>
  <si>
    <t xml:space="preserve">    1-KISA VADELİ BORÇLANMA GİDERLERİ (-)</t>
  </si>
  <si>
    <t xml:space="preserve">    2-UZUN VADELİ BORÇLANMA GİDERLERİ (-)</t>
  </si>
  <si>
    <t>I-OLAĞANDIŞI GELİR VE KARLAR</t>
  </si>
  <si>
    <t xml:space="preserve">    1-ÖNCEKİ DÖNEM GELİR VE KARLAR</t>
  </si>
  <si>
    <t xml:space="preserve">    2-DİĞER OLAĞANDIŞI GELİR VE KARLAR</t>
  </si>
  <si>
    <t>J- OLAĞANDIŞI GİDER VE ZARARLAR (-)</t>
  </si>
  <si>
    <t xml:space="preserve">   1-ÇALIŞMAYAN KISIM GİDER VE ZARARLARI (-)</t>
  </si>
  <si>
    <t xml:space="preserve">   2-ÖNCEKİ DÖNEM GİDER VE ZARARLAR (-)</t>
  </si>
  <si>
    <t xml:space="preserve">   3-DİĞER OLAĞANDIŞI GİDER VE ZARARLARI (-)</t>
  </si>
  <si>
    <t>K-DÖNEM KARI VE DİĞER YASAL YÜKÜMLÜLÜK</t>
  </si>
  <si>
    <t xml:space="preserve">   KARŞILIKLARI (-)</t>
  </si>
  <si>
    <t xml:space="preserve">     FAALİYET KAR'I VE ZARARI (-)</t>
  </si>
  <si>
    <t xml:space="preserve">    DÖNEM KAR'I VEYA ZARARI (-)</t>
  </si>
  <si>
    <t xml:space="preserve">     OLAGAN KAR VE ZARARI (-)</t>
  </si>
  <si>
    <t>4 Personele Borçlar</t>
  </si>
  <si>
    <t xml:space="preserve">   DÖNEM NET KARI VEYA ZARARI  (-)</t>
  </si>
  <si>
    <t>CARİ DÖNEM (2003)</t>
  </si>
  <si>
    <t>ÖNCEKİ DÖNEM (2002)</t>
  </si>
  <si>
    <t xml:space="preserve">  G- BORÇ VE GİDER KARŞILIKLARI</t>
  </si>
  <si>
    <t>1 Dönem Karı ve Y.Y.K.</t>
  </si>
  <si>
    <t>1Ortaklardan Alacaklar</t>
  </si>
  <si>
    <t>CARİ DÖNEM (YTL)</t>
  </si>
  <si>
    <t xml:space="preserve">    E-GEÇMİŞ YILLAR ZARARLARI (-)</t>
  </si>
  <si>
    <t>CARİ DÖNEM YTL</t>
  </si>
  <si>
    <t>ÖNCEKİ DÖNEM (YTL)</t>
  </si>
  <si>
    <t xml:space="preserve">    6-ENFLASYON DÜZELTME  ZARARI</t>
  </si>
  <si>
    <t xml:space="preserve">    7-DİĞER OLAĞAN GİDER VE ZARARLAR (-)</t>
  </si>
  <si>
    <t xml:space="preserve">    8-ENFLASYON DÜZELTME KARI</t>
  </si>
  <si>
    <t xml:space="preserve">   9-REESKONT FAİZ GELİRLERİ</t>
  </si>
  <si>
    <t xml:space="preserve">  10-DİĞER OLAĞAN GELİR VE KARLARI</t>
  </si>
  <si>
    <t>1-Yasal Yedekler</t>
  </si>
  <si>
    <t>F- DİĞER FAALİYETLERDEN OLAĞAN GELİR VE KARLAR</t>
  </si>
  <si>
    <t>3-Bankalar</t>
  </si>
  <si>
    <t>II-DURAN VARLIKLAR</t>
  </si>
  <si>
    <t>8 Bir.Amortismanlar(-)</t>
  </si>
  <si>
    <t>AKTİF TOPLAM..................</t>
  </si>
  <si>
    <t>III-KISA VADELİ YABANCI KAYNAKLAR</t>
  </si>
  <si>
    <t>2 Dönem Karının Peş.Öden.Vergi (-)</t>
  </si>
  <si>
    <t>V-ÖZ KAYNAKLAR</t>
  </si>
  <si>
    <t>3-Sermaye Düzelt.olum.fark</t>
  </si>
  <si>
    <t>1-Geçmiş Yıllar Zararları (-)</t>
  </si>
  <si>
    <t xml:space="preserve">   F- DÖNEM NET KARI</t>
  </si>
  <si>
    <t>1-Dönem  Net Karı</t>
  </si>
  <si>
    <t>PASİF TOPLAMI..................</t>
  </si>
  <si>
    <t>KIZILIRMAK HOLDİNG.  A.Ş.</t>
  </si>
  <si>
    <t xml:space="preserve">   E-MADDİ OLMAYAN DURAN VARLIKLAR</t>
  </si>
  <si>
    <t>5-Özel Maliyetler</t>
  </si>
  <si>
    <t>7-Bir.Amortismanlar (-)</t>
  </si>
  <si>
    <t xml:space="preserve">   A-TİCARİ ALACAKLAR</t>
  </si>
  <si>
    <t>4-Verilen Depozito ve Teminatlar</t>
  </si>
  <si>
    <t>CARİ DÖNEM  (YTL)</t>
  </si>
  <si>
    <t>6-Personel Avansları</t>
  </si>
  <si>
    <t xml:space="preserve">  D-GEÇMİŞ YIL KARLARI</t>
  </si>
  <si>
    <t>2008 YILI AYRINTILI  GELİR TABLOSU</t>
  </si>
  <si>
    <t>2-Olağanüstü Yedekler</t>
  </si>
  <si>
    <t>KIZILIRMAK HOLDİNG A.Ş.</t>
  </si>
  <si>
    <t>YÖNETİM KURULU BAŞKANLIĞINDAN</t>
  </si>
  <si>
    <t>(2499 SAYILI KANUN HÜKÜMLERİNCE YAPILAN DUYURU 31.12.2008 TARİHLİ BLANÇOSU)</t>
  </si>
  <si>
    <t>(BAĞIMSIZ DENETİMDEN GEÇMEMİŞTİR)</t>
  </si>
  <si>
    <t>İşletmenin Fiili Faaliyet Konusu</t>
  </si>
  <si>
    <t>: FİNANSMAN VE YATIRIM ŞİRKETİ</t>
  </si>
  <si>
    <t>İşletme Sahibinin veya sermayesinin %10 ve daha fazlasına sahip ortaklarının:</t>
  </si>
  <si>
    <t>:</t>
  </si>
  <si>
    <t>Adı</t>
  </si>
  <si>
    <t>Pay Oranı</t>
  </si>
  <si>
    <t>Pay Tutarı</t>
  </si>
  <si>
    <t>Sermayenin %2 sini geçen ortağımız bulunmamaktadır.</t>
  </si>
  <si>
    <t>Sermayeyi temsil eden hisse senetlerinin dökümü:</t>
  </si>
  <si>
    <t>Türü</t>
  </si>
  <si>
    <t>Tertibi</t>
  </si>
  <si>
    <t>Adedi</t>
  </si>
  <si>
    <t>Üsleri</t>
  </si>
  <si>
    <t>Toplam Tutar</t>
  </si>
  <si>
    <t>A</t>
  </si>
  <si>
    <t>B</t>
  </si>
  <si>
    <t xml:space="preserve">Kayıtlı sermaye sistemini kabul etmiş bulunan ortaklarda  sermaye tavanı:   </t>
  </si>
  <si>
    <t>YOKTUR</t>
  </si>
  <si>
    <t>Yıl içinde yapılan sermaye artırımları ve kaynakları</t>
  </si>
  <si>
    <t>Yıl içinde ihrac edilen hisse senedi dışındaki menkul kıymetler</t>
  </si>
  <si>
    <t>Yıl içinde itfa edilen borçlanmayı temsil eden menkul kıymetler</t>
  </si>
  <si>
    <t>Cari dönemdeki maddi duran varlık hareketleri</t>
  </si>
  <si>
    <t>a)</t>
  </si>
  <si>
    <t>Satın alınan,imal veya inşa edilen maddi duran varlıkların maliyeti</t>
  </si>
  <si>
    <t>YOKYUR</t>
  </si>
  <si>
    <t>b)</t>
  </si>
  <si>
    <t>Elden çıkarılan veya hurdaya ayrılan maddi duran varlıkların maliyeti</t>
  </si>
  <si>
    <t>c)</t>
  </si>
  <si>
    <t>Cari dönemde ortaya çıkan yeniden değerleme artışları</t>
  </si>
  <si>
    <t>Varlık maliyetlerinde   (+)</t>
  </si>
  <si>
    <t>Birikmiş Amortismanlar  (-)</t>
  </si>
  <si>
    <t>Cari ve gelecek dönemlerde yararlanacak yatırım indiriminin toplam tutarı</t>
  </si>
  <si>
    <t>Ana kuruluş,bağlı ortaklık ve iştiraklerin ticari alacak ve ticari borçlar içindeki tutarı</t>
  </si>
  <si>
    <t>Ticari Alacaklar</t>
  </si>
  <si>
    <t>Ticari Borçlar</t>
  </si>
  <si>
    <t>1-</t>
  </si>
  <si>
    <t>Ortaklar</t>
  </si>
  <si>
    <t>2-</t>
  </si>
  <si>
    <t>Bağlı Ortaklık</t>
  </si>
  <si>
    <t>3-</t>
  </si>
  <si>
    <t>İştirakler</t>
  </si>
  <si>
    <t>Uygulanan  muhasebe ilkeleri ve değerleme yöntemleri:</t>
  </si>
  <si>
    <t>Sermaye Piyasası Kurulu 17 Mart 2005 tarihinde almış olduğu kararla  Türkiyede faaliyette bulunan  ve SPK Muhasebe  standartlarına</t>
  </si>
  <si>
    <t>uygun mali tablo hazırlayan şirketler için 10 Ocak 2005 tarihinden olmak üzere  Enflasyon Muhasebesi uygulamsı yapılmasına  gerek</t>
  </si>
  <si>
    <t>olmadığını tebliğ etmiştir. Bu nedenle  tablolarda  01.Ocak 2005  tarihinden başlama üzere  Enflasyon Muhasebesi  uygulanmamıştır.</t>
  </si>
  <si>
    <t>Blanço tarihinden sonra ortaya çıkan  ve açıklamayı gerektiren hususlara ilişkin bilgi</t>
  </si>
  <si>
    <t xml:space="preserve">Belli bir döneme sahip olan ancak tutarları tahmin edilemeyen şarta bağlı zararlar ile her türlü şarta bağlı kazançlara </t>
  </si>
  <si>
    <t>ilişkin  bilgi</t>
  </si>
  <si>
    <t xml:space="preserve">İşletmenin gayri safi kar oranları üzerinde önemli ölçüde etkide bulunan muhasebe tahminlerinde değişikliklere </t>
  </si>
  <si>
    <t>ilişkin bilgi ve bunların parasal etkileri</t>
  </si>
  <si>
    <t>Aktif değerler üzerinde mevcut bulunan toplam ipotek veya teminat tutarları</t>
  </si>
  <si>
    <t>Aktif değerlerin toplam sigorta tutarı</t>
  </si>
  <si>
    <t>Alacaklar için alınmış ipotek ve diğer tazminatların toplam tutarı</t>
  </si>
  <si>
    <t>Pasifte yer almayan taahhütlerin toplam tutarıı</t>
  </si>
  <si>
    <t>Bankalardaki mevduatın bloke olanına ilişkin bilgi</t>
  </si>
  <si>
    <t>Borsa rayici altında olan menkul kıymetler</t>
  </si>
  <si>
    <t>Şirketin Menkul kıymet satışı</t>
  </si>
  <si>
    <t>Mali tablolarda diğer ibaresini taşıyan hesap kalemlerinin dökümü aşağıdadır.</t>
  </si>
  <si>
    <t>Kızılırmak Döküm San.ve Tiç.A.Ş.</t>
  </si>
  <si>
    <t>Kızılırmak Makine San.ve Tiç.</t>
  </si>
  <si>
    <t>Kızılırmak Gıda San.ve Tiç. A.Ş.</t>
  </si>
  <si>
    <t xml:space="preserve">Şirketin  31.12.2007 tarihi itibariyle  personelden alacakları ve borçları  </t>
  </si>
  <si>
    <t>-</t>
  </si>
  <si>
    <t>Şirketin  31.12.2007 tarihi  itibariyle  personelden alcaklar ve borçları   blanço aktif toplamının  Yüzde Birini aşmamaktadır.</t>
  </si>
  <si>
    <t>Ortaklar, iştirakler ve bağlı ortaklıklardan şüpheli alacaklar</t>
  </si>
  <si>
    <t xml:space="preserve">Vadesi gelmiş bulunan alacaklar içinde şüpheli  durumda olup  ayrılan şüpheli alacak </t>
  </si>
  <si>
    <t xml:space="preserve"> karşılık tutarı</t>
  </si>
  <si>
    <t>Şirketin İştirakleri</t>
  </si>
  <si>
    <t>Toplam Sermayesi</t>
  </si>
  <si>
    <t>Kızılırmak Makine San.ve Tiç.A.Ş.</t>
  </si>
  <si>
    <t>Kızılırmak Gıda San.ve Tiç.A.Ş.</t>
  </si>
  <si>
    <t>Taşınmazlar üzerinde  sahip olunan ayni haklar</t>
  </si>
  <si>
    <t>Duran varlıklarda  son üç yılda yeniden değerleme</t>
  </si>
  <si>
    <t>Yabancı paralarla  temsil edilen mevcutlar ve borçlar</t>
  </si>
  <si>
    <t>Kasa ve Bankalardaki Döviz mevcutları</t>
  </si>
  <si>
    <t>Döviz Cinsi</t>
  </si>
  <si>
    <t>Miktarı</t>
  </si>
  <si>
    <t>TL.Kuru</t>
  </si>
  <si>
    <t>Yurt dışındaki alacaklar</t>
  </si>
  <si>
    <t>YOK</t>
  </si>
  <si>
    <t>Borçlar</t>
  </si>
  <si>
    <t>Cari Dönemde ortalama toplam personel sayısı</t>
  </si>
  <si>
    <t>Mali Tabloları önemli ölçüde etkileyen yada mali tabloların açık,yorumlanabilir ve anlaşabilir olması açısından açıklanması</t>
  </si>
  <si>
    <t>gerekli olan diğer hususlar</t>
  </si>
  <si>
    <t xml:space="preserve">KIZILIRMAK HOLDİNG A.Ş. 2008  BLANÇO DİPNOTLARI (YTL)                          </t>
  </si>
  <si>
    <t>Dönemin  tüm amortisman giderleri ile itfa ve tükenme payları</t>
  </si>
  <si>
    <t>Amortisman Giderleri..................................:</t>
  </si>
  <si>
    <t>aa)</t>
  </si>
  <si>
    <t>Normal Amortisman Giderleri...............:</t>
  </si>
  <si>
    <t>bb)</t>
  </si>
  <si>
    <t>Yeniden Değerlemeden doğan</t>
  </si>
  <si>
    <t>Amortisman giderleri..........................:</t>
  </si>
  <si>
    <t>İtfa ve tükenme payları................................:</t>
  </si>
  <si>
    <t>Dönemin  reeskont ve karşılık Giderleri.........................:</t>
  </si>
  <si>
    <t>Dönemin tüm finansman giderleri...............:</t>
  </si>
  <si>
    <t>Üretim maliyetlerine verilenler....................:</t>
  </si>
  <si>
    <t xml:space="preserve">b) </t>
  </si>
  <si>
    <t>Sabit varlıkların maliyetine verilenler.........:</t>
  </si>
  <si>
    <t>Doğrudan gider yazılanlar...........................:</t>
  </si>
  <si>
    <t>4-</t>
  </si>
  <si>
    <t>Dönemin Finansman  giderlerinden ortaklar,bağlı ortaklık ve iştiraklerle ilgili kısmın</t>
  </si>
  <si>
    <t>tutarı (toplam tutar içindeki payları %20'yi aşanlar ayrıca gösterilecektir):</t>
  </si>
  <si>
    <t>5-</t>
  </si>
  <si>
    <t>Ortaklar ,bağlı ortaklık ve iştiraklerle yapılan satış ve alışlar (toplam tutarı içindeki pay-</t>
  </si>
  <si>
    <t>ları %20'yi aşanlar ayrıca gösterilecektir):</t>
  </si>
  <si>
    <t>SATIŞLAR</t>
  </si>
  <si>
    <t>6-</t>
  </si>
  <si>
    <t>Ortaklar ,bağlı ortaklık ve iştiraklerden alınan ve bunlara ödenen faiz,kira ve benzerleri</t>
  </si>
  <si>
    <t>(toplam tutar içindeki payları %20'yi aşanlar ayrıca gösterilecektir):</t>
  </si>
  <si>
    <t>7-</t>
  </si>
  <si>
    <t>Yönetim Kurulu Başkanı ve Üyeleriyle, genel müdür,genel koordinatör,genel müdür yardımcıları</t>
  </si>
  <si>
    <t>gibi üst yöneticilere cari dönemde sağlanan ücret ve benzeri menfaatların toplam tutarı:</t>
  </si>
  <si>
    <t>8-</t>
  </si>
  <si>
    <t>Amortisman hesaplama yöntemleri bu yöntemlerde yapılan değişikliklerin dönemin amortisman</t>
  </si>
  <si>
    <t>giderlerinde meydana getirdiği artış (+) azalış (-):</t>
  </si>
  <si>
    <t>9-</t>
  </si>
  <si>
    <t xml:space="preserve"> Stok maliyet hesaplama sistemleri (safha veya sipariş maaliyeti gibi) ve yöntemleri  (ağırlık ortalama maliyet, </t>
  </si>
  <si>
    <t>ilk giren ilk çıkar,hareketli ortalama maliyet  gibi) : YOK</t>
  </si>
  <si>
    <t>10-</t>
  </si>
  <si>
    <t>Varsa tamamen veya kısmen fiili stok sayımı yapılmamasının gerekçeleri:</t>
  </si>
  <si>
    <t>11-</t>
  </si>
  <si>
    <t>Yurt içi ve yurt dışı satışlar hesap kalemi içinde yer alan yan ürün,hurda,döküntü gibi maddelerin</t>
  </si>
  <si>
    <t>satışları gibi  hizmet satışlarının ayrı ayrı toplamlarının brüt satışlarının  %20'sini aşması halinde  bu</t>
  </si>
  <si>
    <t>madde ve hizmetlere ilişkin tutarları:</t>
  </si>
  <si>
    <t>12-</t>
  </si>
  <si>
    <t>İşletmenin varsa satışlarıyla ilgili teşvik  ve sübvansiyonlar hakkında bilgi :</t>
  </si>
  <si>
    <t xml:space="preserve">Önceki döneme ilişkin gelir ve giderler ile önceki döneme ait gider ve zararların tutarlarını ve </t>
  </si>
  <si>
    <t>kaynaklarını gösteren açıklayıcı not:</t>
  </si>
  <si>
    <t>Adi ve imtiyazlı hisse senetleri için ayrı ayrı gösterilmek koşuluyla, hisse başına kar ve kar payı</t>
  </si>
  <si>
    <t>oranları:</t>
  </si>
  <si>
    <t>KIZILIRMAK HOLDİNG A.Ş.  2008 YILI GELİR TABLOSU DİPNOTLARI (YTL)</t>
  </si>
  <si>
    <t>ÖNCEKİ DÖNEM  (YTL)</t>
  </si>
  <si>
    <t>2008 Yılında kar dağıtımı yapılmıştır.</t>
  </si>
  <si>
    <t>A-GRUBU</t>
  </si>
  <si>
    <t>B-GRUBU</t>
  </si>
  <si>
    <t>3.996.000,00 ENFLASYON DÜZELTMESİ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</si>
</sst>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;[Red]#,##0"/>
    <numFmt numFmtId="173" formatCode="mmmm\ yy"/>
    <numFmt numFmtId="174" formatCode="#,##0.00;[Red]#,##0.00"/>
    <numFmt numFmtId="175" formatCode="#,##0.000"/>
    <numFmt numFmtId="176" formatCode="#,##0.000000"/>
  </numFmts>
  <fonts count="40">
    <font>
      <sz val="10"/>
      <name val="Arial Tur"/>
      <family val="0"/>
    </font>
    <font>
      <b/>
      <sz val="10"/>
      <name val="Arial Tur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Tur"/>
      <family val="2"/>
    </font>
    <font>
      <b/>
      <u val="single"/>
      <sz val="11"/>
      <name val="Arial Tur"/>
      <family val="2"/>
    </font>
    <font>
      <b/>
      <sz val="12"/>
      <name val="Arial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color indexed="10"/>
      <name val="Arial Tur"/>
      <family val="2"/>
    </font>
    <font>
      <b/>
      <sz val="11"/>
      <name val="Arial"/>
      <family val="2"/>
    </font>
    <font>
      <sz val="11"/>
      <name val="Arial Tur"/>
      <family val="0"/>
    </font>
    <font>
      <b/>
      <sz val="14"/>
      <name val="Arial Tur"/>
      <family val="2"/>
    </font>
    <font>
      <sz val="12"/>
      <name val="Arial"/>
      <family val="2"/>
    </font>
    <font>
      <sz val="14"/>
      <name val="Arial Tur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 Tur"/>
      <family val="0"/>
    </font>
    <font>
      <sz val="8"/>
      <name val="Arial Tur"/>
      <family val="2"/>
    </font>
    <font>
      <u val="single"/>
      <sz val="8"/>
      <name val="Arial Tur"/>
      <family val="2"/>
    </font>
    <font>
      <b/>
      <u val="single"/>
      <sz val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7" borderId="6" applyNumberFormat="0" applyAlignment="0" applyProtection="0"/>
    <xf numFmtId="0" fontId="33" fillId="16" borderId="6" applyNumberFormat="0" applyAlignment="0" applyProtection="0"/>
    <xf numFmtId="0" fontId="34" fillId="17" borderId="7" applyNumberFormat="0" applyAlignment="0" applyProtection="0"/>
    <xf numFmtId="0" fontId="35" fillId="4" borderId="0" applyNumberFormat="0" applyBorder="0" applyAlignment="0" applyProtection="0"/>
    <xf numFmtId="0" fontId="36" fillId="3" borderId="0" applyNumberFormat="0" applyBorder="0" applyAlignment="0" applyProtection="0"/>
    <xf numFmtId="0" fontId="0" fillId="18" borderId="8" applyNumberFormat="0" applyFont="0" applyAlignment="0" applyProtection="0"/>
    <xf numFmtId="0" fontId="3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/>
    </xf>
    <xf numFmtId="172" fontId="10" fillId="0" borderId="0" xfId="0" applyNumberFormat="1" applyFont="1" applyFill="1" applyBorder="1" applyAlignment="1">
      <alignment horizontal="center"/>
    </xf>
    <xf numFmtId="174" fontId="9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72" fontId="9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5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0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4" fontId="14" fillId="0" borderId="2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17" fillId="0" borderId="2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3" fillId="0" borderId="21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3" fillId="0" borderId="21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21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21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3" fontId="0" fillId="0" borderId="23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0" fillId="0" borderId="19" xfId="0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1" fillId="0" borderId="21" xfId="0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24" borderId="2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72" fontId="9" fillId="0" borderId="0" xfId="0" applyNumberFormat="1" applyFont="1" applyBorder="1" applyAlignment="1">
      <alignment horizontal="right"/>
    </xf>
    <xf numFmtId="172" fontId="1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zoomScaleSheetLayoutView="75" workbookViewId="0" topLeftCell="B40">
      <selection activeCell="K65" sqref="K65"/>
    </sheetView>
  </sheetViews>
  <sheetFormatPr defaultColWidth="9.00390625" defaultRowHeight="12.75"/>
  <cols>
    <col min="1" max="1" width="9.125" style="8" customWidth="1"/>
    <col min="2" max="2" width="10.25390625" style="8" customWidth="1"/>
    <col min="3" max="3" width="21.625" style="8" customWidth="1"/>
    <col min="4" max="4" width="0.12890625" style="8" customWidth="1"/>
    <col min="5" max="5" width="1.00390625" style="8" hidden="1" customWidth="1"/>
    <col min="6" max="6" width="28.00390625" style="8" customWidth="1"/>
    <col min="7" max="7" width="23.125" style="8" customWidth="1"/>
    <col min="8" max="8" width="0.12890625" style="8" customWidth="1"/>
    <col min="9" max="9" width="12.875" style="8" customWidth="1"/>
    <col min="10" max="10" width="9.125" style="8" customWidth="1"/>
    <col min="11" max="11" width="25.75390625" style="8" customWidth="1"/>
    <col min="12" max="12" width="17.125" style="8" hidden="1" customWidth="1"/>
    <col min="13" max="13" width="9.125" style="8" hidden="1" customWidth="1"/>
    <col min="14" max="14" width="22.00390625" style="8" customWidth="1"/>
    <col min="15" max="15" width="17.625" style="8" customWidth="1"/>
    <col min="16" max="16384" width="9.125" style="8" customWidth="1"/>
  </cols>
  <sheetData>
    <row r="1" spans="1:15" ht="12.75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</row>
    <row r="2" spans="1:15" ht="15.75">
      <c r="A2" s="173" t="s">
        <v>111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</row>
    <row r="3" spans="1:15" ht="15.75">
      <c r="A3" s="173" t="s">
        <v>112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5"/>
    </row>
    <row r="4" spans="1:15" ht="15.75">
      <c r="A4" s="173" t="s">
        <v>113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5"/>
    </row>
    <row r="5" spans="1:15" ht="15.75">
      <c r="A5" s="173" t="s">
        <v>114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5"/>
    </row>
    <row r="6" spans="1:15" ht="15.75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5"/>
    </row>
    <row r="7" spans="1:15" ht="15.75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</row>
    <row r="8" spans="1:15" ht="15.75" thickBot="1">
      <c r="A8" s="171" t="s">
        <v>0</v>
      </c>
      <c r="B8" s="172"/>
      <c r="C8" s="172"/>
      <c r="D8" s="7"/>
      <c r="E8" s="7"/>
      <c r="F8" s="7"/>
      <c r="G8" s="33"/>
      <c r="H8" s="7"/>
      <c r="I8" s="172" t="s">
        <v>22</v>
      </c>
      <c r="J8" s="172"/>
      <c r="K8" s="172"/>
      <c r="L8" s="7"/>
      <c r="M8" s="7"/>
      <c r="N8" s="7"/>
      <c r="O8" s="117"/>
    </row>
    <row r="9" spans="1:15" ht="15.75" thickBot="1">
      <c r="A9" s="34"/>
      <c r="B9" s="11"/>
      <c r="C9" s="11"/>
      <c r="D9" s="12"/>
      <c r="E9" s="11"/>
      <c r="F9" s="31" t="s">
        <v>246</v>
      </c>
      <c r="G9" s="35" t="s">
        <v>106</v>
      </c>
      <c r="H9" s="36"/>
      <c r="I9" s="37"/>
      <c r="J9" s="11"/>
      <c r="K9" s="11"/>
      <c r="L9" s="12"/>
      <c r="M9" s="13"/>
      <c r="N9" s="17" t="s">
        <v>80</v>
      </c>
      <c r="O9" s="17" t="s">
        <v>79</v>
      </c>
    </row>
    <row r="10" spans="1:15" ht="15">
      <c r="A10" s="118"/>
      <c r="B10" s="7"/>
      <c r="C10" s="7"/>
      <c r="D10" s="28"/>
      <c r="E10" s="7"/>
      <c r="F10" s="29">
        <v>2007</v>
      </c>
      <c r="G10" s="29">
        <v>2008</v>
      </c>
      <c r="H10" s="38"/>
      <c r="I10" s="39"/>
      <c r="J10" s="7"/>
      <c r="K10" s="7"/>
      <c r="L10" s="28"/>
      <c r="M10" s="26"/>
      <c r="N10" s="29">
        <v>2007</v>
      </c>
      <c r="O10" s="119">
        <v>2008</v>
      </c>
    </row>
    <row r="11" spans="1:15" ht="15">
      <c r="A11" s="118"/>
      <c r="B11" s="7"/>
      <c r="C11" s="7"/>
      <c r="D11" s="28"/>
      <c r="E11" s="7"/>
      <c r="F11" s="32"/>
      <c r="G11" s="32"/>
      <c r="H11" s="38"/>
      <c r="I11" s="39"/>
      <c r="J11" s="7"/>
      <c r="K11" s="7"/>
      <c r="L11" s="28"/>
      <c r="M11" s="26"/>
      <c r="N11" s="29"/>
      <c r="O11" s="119"/>
    </row>
    <row r="12" spans="1:15" ht="18">
      <c r="A12" s="171" t="s">
        <v>1</v>
      </c>
      <c r="B12" s="172"/>
      <c r="C12" s="172"/>
      <c r="D12" s="40"/>
      <c r="E12" s="40"/>
      <c r="F12" s="120">
        <f>F14+F19+F24</f>
        <v>806619.49</v>
      </c>
      <c r="G12" s="120">
        <f>G14+G19+G24</f>
        <v>636905.74</v>
      </c>
      <c r="H12" s="41"/>
      <c r="I12" s="177" t="s">
        <v>92</v>
      </c>
      <c r="J12" s="177"/>
      <c r="K12" s="177"/>
      <c r="L12" s="177"/>
      <c r="M12" s="121"/>
      <c r="N12" s="120">
        <f>N14+N19+N25+N29</f>
        <v>74085.68</v>
      </c>
      <c r="O12" s="122">
        <f>O14+O19+O25+O29</f>
        <v>294214.26999999996</v>
      </c>
    </row>
    <row r="13" spans="1:15" ht="18">
      <c r="A13" s="123"/>
      <c r="B13" s="43"/>
      <c r="C13" s="43"/>
      <c r="D13" s="40"/>
      <c r="E13" s="40"/>
      <c r="F13" s="121"/>
      <c r="G13" s="121"/>
      <c r="H13" s="41"/>
      <c r="I13" s="42"/>
      <c r="J13" s="42"/>
      <c r="K13" s="42"/>
      <c r="L13" s="42"/>
      <c r="M13" s="121"/>
      <c r="N13" s="124"/>
      <c r="O13" s="125"/>
    </row>
    <row r="14" spans="1:15" ht="18">
      <c r="A14" s="126" t="s">
        <v>2</v>
      </c>
      <c r="B14" s="10"/>
      <c r="C14" s="10"/>
      <c r="D14" s="44"/>
      <c r="E14" s="44"/>
      <c r="F14" s="120">
        <f>F15+F16</f>
        <v>388.21000000000004</v>
      </c>
      <c r="G14" s="120">
        <f>G15+G16</f>
        <v>4220.59</v>
      </c>
      <c r="H14" s="45"/>
      <c r="I14" s="127" t="s">
        <v>11</v>
      </c>
      <c r="J14" s="127"/>
      <c r="K14" s="127"/>
      <c r="L14" s="128"/>
      <c r="M14" s="129"/>
      <c r="N14" s="130">
        <f>SUM(N15)</f>
        <v>73.75</v>
      </c>
      <c r="O14" s="131">
        <f>SUM(O15)</f>
        <v>4932.08</v>
      </c>
    </row>
    <row r="15" spans="1:15" ht="15.75">
      <c r="A15" s="118"/>
      <c r="B15" s="7" t="s">
        <v>3</v>
      </c>
      <c r="C15" s="7"/>
      <c r="D15" s="46">
        <v>1744246472</v>
      </c>
      <c r="E15" s="46"/>
      <c r="F15" s="132">
        <v>383.73</v>
      </c>
      <c r="G15" s="133">
        <v>4220.59</v>
      </c>
      <c r="H15" s="47"/>
      <c r="I15" s="132"/>
      <c r="J15" s="178" t="s">
        <v>12</v>
      </c>
      <c r="K15" s="178"/>
      <c r="L15" s="134">
        <v>96232295727</v>
      </c>
      <c r="M15" s="135"/>
      <c r="N15" s="136">
        <v>73.75</v>
      </c>
      <c r="O15" s="137">
        <v>4932.08</v>
      </c>
    </row>
    <row r="16" spans="1:15" ht="15.75">
      <c r="A16" s="118"/>
      <c r="B16" s="7" t="s">
        <v>88</v>
      </c>
      <c r="C16" s="7"/>
      <c r="D16" s="46">
        <v>2538900000</v>
      </c>
      <c r="E16" s="44"/>
      <c r="F16" s="133">
        <v>4.48</v>
      </c>
      <c r="G16" s="132">
        <v>0</v>
      </c>
      <c r="H16" s="47"/>
      <c r="I16" s="132"/>
      <c r="J16" s="178"/>
      <c r="K16" s="178"/>
      <c r="L16" s="134">
        <v>147074000000</v>
      </c>
      <c r="M16" s="134"/>
      <c r="N16" s="138"/>
      <c r="O16" s="139"/>
    </row>
    <row r="17" spans="1:15" ht="12.75">
      <c r="A17" s="118"/>
      <c r="B17" s="7"/>
      <c r="C17" s="7"/>
      <c r="D17" s="46"/>
      <c r="E17" s="44"/>
      <c r="F17" s="7"/>
      <c r="G17" s="7"/>
      <c r="H17" s="48"/>
      <c r="I17" s="7"/>
      <c r="J17" s="7"/>
      <c r="K17" s="7"/>
      <c r="L17" s="46">
        <v>12385905248</v>
      </c>
      <c r="M17" s="46"/>
      <c r="N17" s="140"/>
      <c r="O17" s="141"/>
    </row>
    <row r="18" spans="1:15" ht="12.75">
      <c r="A18" s="118"/>
      <c r="B18" s="7"/>
      <c r="C18" s="7"/>
      <c r="D18" s="46"/>
      <c r="E18" s="49"/>
      <c r="F18" s="7"/>
      <c r="G18" s="7"/>
      <c r="H18" s="48"/>
      <c r="I18" s="7"/>
      <c r="J18" s="7"/>
      <c r="K18" s="7"/>
      <c r="L18" s="46"/>
      <c r="M18" s="46"/>
      <c r="N18" s="140"/>
      <c r="O18" s="141"/>
    </row>
    <row r="19" spans="1:15" ht="15">
      <c r="A19" s="126" t="s">
        <v>4</v>
      </c>
      <c r="B19" s="10"/>
      <c r="C19" s="10"/>
      <c r="D19" s="46"/>
      <c r="E19" s="49"/>
      <c r="F19" s="142">
        <f>F20</f>
        <v>801206.66</v>
      </c>
      <c r="G19" s="142">
        <f>G20</f>
        <v>631996.53</v>
      </c>
      <c r="H19" s="48"/>
      <c r="I19" s="10" t="s">
        <v>13</v>
      </c>
      <c r="J19" s="10"/>
      <c r="K19" s="10"/>
      <c r="L19" s="46"/>
      <c r="M19" s="46"/>
      <c r="N19" s="142">
        <f>SUM(N20:N22)</f>
        <v>53560.729999999996</v>
      </c>
      <c r="O19" s="143">
        <f>SUM(O20:O22)</f>
        <v>265457.25</v>
      </c>
    </row>
    <row r="20" spans="1:15" ht="14.25">
      <c r="A20" s="126"/>
      <c r="B20" s="7" t="s">
        <v>76</v>
      </c>
      <c r="C20" s="10"/>
      <c r="D20" s="46"/>
      <c r="E20" s="49"/>
      <c r="F20" s="140">
        <v>801206.66</v>
      </c>
      <c r="G20" s="140">
        <v>631996.53</v>
      </c>
      <c r="H20" s="48"/>
      <c r="I20" s="7"/>
      <c r="J20" s="7" t="s">
        <v>14</v>
      </c>
      <c r="K20" s="7"/>
      <c r="L20" s="46">
        <v>90598090587</v>
      </c>
      <c r="M20" s="46"/>
      <c r="N20" s="144">
        <v>43969.83</v>
      </c>
      <c r="O20" s="145">
        <v>252910.13</v>
      </c>
    </row>
    <row r="21" spans="1:15" ht="14.25">
      <c r="A21" s="118"/>
      <c r="B21" s="7"/>
      <c r="C21" s="7"/>
      <c r="D21" s="46"/>
      <c r="E21" s="49"/>
      <c r="F21" s="90"/>
      <c r="G21" s="90"/>
      <c r="H21" s="48"/>
      <c r="I21" s="7"/>
      <c r="J21" s="7" t="s">
        <v>70</v>
      </c>
      <c r="K21" s="7"/>
      <c r="L21" s="46">
        <v>8089267591</v>
      </c>
      <c r="M21" s="46"/>
      <c r="N21" s="144">
        <v>3337.99</v>
      </c>
      <c r="O21" s="145">
        <v>3093.14</v>
      </c>
    </row>
    <row r="22" spans="1:15" ht="14.25">
      <c r="A22" s="118"/>
      <c r="B22" s="10"/>
      <c r="C22" s="50"/>
      <c r="D22" s="46"/>
      <c r="E22" s="49"/>
      <c r="F22" s="90"/>
      <c r="G22" s="90"/>
      <c r="H22" s="48"/>
      <c r="I22" s="7"/>
      <c r="J22" s="7" t="s">
        <v>15</v>
      </c>
      <c r="K22" s="7"/>
      <c r="L22" s="46">
        <v>18373720195</v>
      </c>
      <c r="M22" s="46"/>
      <c r="N22" s="144">
        <v>6252.91</v>
      </c>
      <c r="O22" s="145">
        <v>9453.98</v>
      </c>
    </row>
    <row r="23" spans="1:15" ht="15">
      <c r="A23" s="118"/>
      <c r="B23" s="7"/>
      <c r="C23" s="7"/>
      <c r="D23" s="46"/>
      <c r="E23" s="49"/>
      <c r="F23" s="7"/>
      <c r="G23" s="7"/>
      <c r="H23" s="48"/>
      <c r="I23" s="10"/>
      <c r="J23" s="10"/>
      <c r="K23" s="10"/>
      <c r="L23" s="46"/>
      <c r="M23" s="46"/>
      <c r="N23" s="146"/>
      <c r="O23" s="147"/>
    </row>
    <row r="24" spans="1:15" ht="15">
      <c r="A24" s="126" t="s">
        <v>5</v>
      </c>
      <c r="B24" s="10"/>
      <c r="C24" s="10"/>
      <c r="D24" s="46"/>
      <c r="E24" s="49"/>
      <c r="F24" s="142">
        <f>F25+F26</f>
        <v>5024.62</v>
      </c>
      <c r="G24" s="142">
        <f>G25+G26</f>
        <v>688.62</v>
      </c>
      <c r="H24" s="48"/>
      <c r="I24" s="10"/>
      <c r="J24" s="10"/>
      <c r="K24" s="10"/>
      <c r="L24" s="46"/>
      <c r="M24" s="46"/>
      <c r="N24" s="146"/>
      <c r="O24" s="147"/>
    </row>
    <row r="25" spans="1:15" ht="15">
      <c r="A25" s="118"/>
      <c r="B25" s="7" t="s">
        <v>6</v>
      </c>
      <c r="C25" s="7"/>
      <c r="D25" s="46">
        <v>2226521351</v>
      </c>
      <c r="E25" s="49"/>
      <c r="F25" s="7">
        <v>688.62</v>
      </c>
      <c r="G25" s="7">
        <v>688.62</v>
      </c>
      <c r="H25" s="48"/>
      <c r="I25" s="10" t="s">
        <v>16</v>
      </c>
      <c r="J25" s="10"/>
      <c r="K25" s="10"/>
      <c r="L25" s="46"/>
      <c r="M25" s="46"/>
      <c r="N25" s="146">
        <f>SUM(N26:N27)</f>
        <v>16869.87</v>
      </c>
      <c r="O25" s="147">
        <f>SUM(O26:O27)</f>
        <v>21863.78</v>
      </c>
    </row>
    <row r="26" spans="1:15" ht="14.25">
      <c r="A26" s="118"/>
      <c r="B26" s="7" t="s">
        <v>107</v>
      </c>
      <c r="C26" s="7"/>
      <c r="D26" s="46"/>
      <c r="E26" s="49"/>
      <c r="F26" s="140">
        <v>4336</v>
      </c>
      <c r="G26" s="140">
        <v>0</v>
      </c>
      <c r="H26" s="48"/>
      <c r="I26" s="7"/>
      <c r="J26" s="7" t="s">
        <v>17</v>
      </c>
      <c r="K26" s="7"/>
      <c r="L26" s="46">
        <v>5163207171</v>
      </c>
      <c r="M26" s="148"/>
      <c r="N26" s="149">
        <v>15362.31</v>
      </c>
      <c r="O26" s="150">
        <v>19944.55</v>
      </c>
    </row>
    <row r="27" spans="1:15" ht="14.25">
      <c r="A27" s="118"/>
      <c r="B27" s="43"/>
      <c r="C27" s="43"/>
      <c r="D27" s="46"/>
      <c r="E27" s="44"/>
      <c r="F27" s="7"/>
      <c r="G27" s="7"/>
      <c r="H27" s="48"/>
      <c r="I27" s="7"/>
      <c r="J27" s="7" t="s">
        <v>18</v>
      </c>
      <c r="K27" s="7"/>
      <c r="L27" s="46">
        <v>6516596169</v>
      </c>
      <c r="M27" s="46"/>
      <c r="N27" s="144">
        <v>1507.56</v>
      </c>
      <c r="O27" s="145">
        <v>1919.23</v>
      </c>
    </row>
    <row r="28" spans="1:15" ht="15">
      <c r="A28" s="116" t="s">
        <v>89</v>
      </c>
      <c r="B28" s="10"/>
      <c r="C28" s="10"/>
      <c r="D28" s="46"/>
      <c r="E28" s="44"/>
      <c r="F28" s="142">
        <f>F30+F34+F36+F40</f>
        <v>3833982.05</v>
      </c>
      <c r="G28" s="142">
        <f>G30+G34+G36+G40</f>
        <v>3832908.37</v>
      </c>
      <c r="H28" s="48"/>
      <c r="I28" s="7"/>
      <c r="J28" s="7"/>
      <c r="K28" s="7"/>
      <c r="L28" s="46"/>
      <c r="M28" s="46"/>
      <c r="N28" s="146"/>
      <c r="O28" s="147"/>
    </row>
    <row r="29" spans="1:15" ht="15">
      <c r="A29" s="123"/>
      <c r="B29" s="10"/>
      <c r="C29" s="10"/>
      <c r="D29" s="46"/>
      <c r="E29" s="44"/>
      <c r="F29" s="90"/>
      <c r="G29" s="90"/>
      <c r="H29" s="48"/>
      <c r="I29" s="7" t="s">
        <v>74</v>
      </c>
      <c r="J29" s="7"/>
      <c r="K29" s="7"/>
      <c r="L29" s="7"/>
      <c r="M29" s="7"/>
      <c r="N29" s="146">
        <f>N30-N31</f>
        <v>3581.33</v>
      </c>
      <c r="O29" s="147">
        <f>O30-O31</f>
        <v>1961.16</v>
      </c>
    </row>
    <row r="30" spans="1:15" ht="15">
      <c r="A30" s="126" t="s">
        <v>104</v>
      </c>
      <c r="B30" s="10"/>
      <c r="C30" s="10"/>
      <c r="D30" s="46"/>
      <c r="E30" s="44"/>
      <c r="F30" s="142">
        <f>F31</f>
        <v>1280.92</v>
      </c>
      <c r="G30" s="142">
        <f>G31</f>
        <v>207.24</v>
      </c>
      <c r="H30" s="48"/>
      <c r="I30" s="7"/>
      <c r="J30" s="7" t="s">
        <v>75</v>
      </c>
      <c r="K30" s="7"/>
      <c r="L30" s="7"/>
      <c r="M30" s="7"/>
      <c r="N30" s="140">
        <v>3630.95</v>
      </c>
      <c r="O30" s="141">
        <v>1963.9</v>
      </c>
    </row>
    <row r="31" spans="1:15" ht="14.25">
      <c r="A31" s="123"/>
      <c r="B31" s="7" t="s">
        <v>105</v>
      </c>
      <c r="C31" s="10"/>
      <c r="D31" s="46"/>
      <c r="E31" s="44"/>
      <c r="F31" s="149">
        <v>1280.92</v>
      </c>
      <c r="G31" s="7">
        <v>207.24</v>
      </c>
      <c r="H31" s="48"/>
      <c r="I31" s="7"/>
      <c r="J31" s="7" t="s">
        <v>93</v>
      </c>
      <c r="K31" s="7"/>
      <c r="L31" s="7"/>
      <c r="M31" s="7"/>
      <c r="N31" s="140">
        <v>49.62</v>
      </c>
      <c r="O31" s="141">
        <v>2.74</v>
      </c>
    </row>
    <row r="32" spans="1:15" ht="12.75">
      <c r="A32" s="123"/>
      <c r="B32" s="10"/>
      <c r="C32" s="10"/>
      <c r="D32" s="46"/>
      <c r="E32" s="44"/>
      <c r="F32" s="90"/>
      <c r="G32" s="90"/>
      <c r="H32" s="48"/>
      <c r="I32" s="7"/>
      <c r="J32" s="7"/>
      <c r="K32" s="7"/>
      <c r="L32" s="7"/>
      <c r="M32" s="7"/>
      <c r="N32" s="140"/>
      <c r="O32" s="141"/>
    </row>
    <row r="33" spans="1:15" ht="15">
      <c r="A33" s="126" t="s">
        <v>7</v>
      </c>
      <c r="B33" s="7"/>
      <c r="C33" s="7"/>
      <c r="D33" s="46">
        <v>2094841000</v>
      </c>
      <c r="E33" s="44"/>
      <c r="F33" s="90"/>
      <c r="G33" s="90"/>
      <c r="H33" s="48"/>
      <c r="I33" s="172" t="s">
        <v>94</v>
      </c>
      <c r="J33" s="172"/>
      <c r="K33" s="172"/>
      <c r="L33" s="172"/>
      <c r="M33" s="46"/>
      <c r="N33" s="142">
        <f>N35+N39+N42-N44+N47</f>
        <v>4566515.86</v>
      </c>
      <c r="O33" s="143">
        <f>(O35+O39+O42+O47)-O44</f>
        <v>4175599.84</v>
      </c>
    </row>
    <row r="34" spans="1:15" ht="15">
      <c r="A34" s="123"/>
      <c r="B34" s="7" t="s">
        <v>8</v>
      </c>
      <c r="C34" s="7"/>
      <c r="D34" s="46"/>
      <c r="E34" s="44"/>
      <c r="F34" s="142">
        <v>3832701.13</v>
      </c>
      <c r="G34" s="142">
        <v>3832701.13</v>
      </c>
      <c r="H34" s="48"/>
      <c r="I34" s="43"/>
      <c r="J34" s="43"/>
      <c r="K34" s="43"/>
      <c r="L34" s="43"/>
      <c r="M34" s="46"/>
      <c r="N34" s="140"/>
      <c r="O34" s="141"/>
    </row>
    <row r="35" spans="1:15" ht="15">
      <c r="A35" s="123"/>
      <c r="B35" s="7"/>
      <c r="C35" s="7"/>
      <c r="D35" s="46"/>
      <c r="E35" s="44"/>
      <c r="F35" s="7"/>
      <c r="G35" s="7"/>
      <c r="H35" s="48"/>
      <c r="I35" s="10" t="s">
        <v>19</v>
      </c>
      <c r="J35" s="10"/>
      <c r="K35" s="10"/>
      <c r="L35" s="46"/>
      <c r="M35" s="46"/>
      <c r="N35" s="151">
        <f>SUM(N36:N37)</f>
        <v>4800427.7</v>
      </c>
      <c r="O35" s="152">
        <f>SUM(O36:O37)</f>
        <v>4117736.3</v>
      </c>
    </row>
    <row r="36" spans="1:15" ht="15">
      <c r="A36" s="126" t="s">
        <v>9</v>
      </c>
      <c r="B36" s="10"/>
      <c r="C36" s="10"/>
      <c r="D36" s="46" t="e">
        <f>(#REF!+#REF!+#REF!+#REF!+#REF!+D37)-D38</f>
        <v>#REF!</v>
      </c>
      <c r="E36" s="46" t="e">
        <f>(#REF!+#REF!+#REF!+#REF!+#REF!+E37)-E38</f>
        <v>#REF!</v>
      </c>
      <c r="F36" s="142">
        <f>F37-F38</f>
        <v>0</v>
      </c>
      <c r="G36" s="142">
        <f>G37-G38</f>
        <v>0</v>
      </c>
      <c r="H36" s="48"/>
      <c r="I36" s="7"/>
      <c r="J36" s="7" t="s">
        <v>20</v>
      </c>
      <c r="K36" s="7"/>
      <c r="L36" s="46">
        <v>10000000000</v>
      </c>
      <c r="M36" s="46"/>
      <c r="N36" s="140">
        <v>54000</v>
      </c>
      <c r="O36" s="141">
        <v>4050000</v>
      </c>
    </row>
    <row r="37" spans="1:15" ht="12.75">
      <c r="A37" s="118"/>
      <c r="B37" s="7" t="s">
        <v>10</v>
      </c>
      <c r="C37" s="7"/>
      <c r="D37" s="46">
        <v>14164918990</v>
      </c>
      <c r="E37" s="44"/>
      <c r="F37" s="90">
        <v>4438.94</v>
      </c>
      <c r="G37" s="90">
        <v>4438.94</v>
      </c>
      <c r="H37" s="51"/>
      <c r="I37" s="7"/>
      <c r="J37" s="7" t="s">
        <v>95</v>
      </c>
      <c r="K37" s="7"/>
      <c r="L37" s="46"/>
      <c r="M37" s="46"/>
      <c r="N37" s="140">
        <v>4746427.7</v>
      </c>
      <c r="O37" s="141">
        <v>67736.3</v>
      </c>
    </row>
    <row r="38" spans="1:15" ht="12.75">
      <c r="A38" s="118"/>
      <c r="B38" s="7" t="s">
        <v>90</v>
      </c>
      <c r="C38" s="7"/>
      <c r="D38" s="46">
        <v>190841466631</v>
      </c>
      <c r="E38" s="44"/>
      <c r="F38" s="90">
        <v>4438.94</v>
      </c>
      <c r="G38" s="90">
        <v>4438.94</v>
      </c>
      <c r="H38" s="48"/>
      <c r="I38" s="7"/>
      <c r="J38" s="7"/>
      <c r="K38" s="7"/>
      <c r="L38" s="46"/>
      <c r="M38" s="46"/>
      <c r="N38" s="140"/>
      <c r="O38" s="141"/>
    </row>
    <row r="39" spans="1:15" ht="15">
      <c r="A39" s="118"/>
      <c r="B39" s="49"/>
      <c r="C39" s="10"/>
      <c r="D39" s="49"/>
      <c r="E39" s="44"/>
      <c r="F39" s="7"/>
      <c r="G39" s="7"/>
      <c r="H39" s="48"/>
      <c r="I39" s="10" t="s">
        <v>21</v>
      </c>
      <c r="J39" s="10"/>
      <c r="K39" s="10"/>
      <c r="L39" s="46">
        <v>24526298755</v>
      </c>
      <c r="M39" s="46"/>
      <c r="N39" s="153">
        <f>SUM(N40)</f>
        <v>11121.75</v>
      </c>
      <c r="O39" s="154">
        <f>SUM(O40+O41)</f>
        <v>28234.280000000002</v>
      </c>
    </row>
    <row r="40" spans="1:15" ht="15">
      <c r="A40" s="126" t="s">
        <v>101</v>
      </c>
      <c r="B40" s="10"/>
      <c r="C40" s="10"/>
      <c r="D40" s="46">
        <v>699320000</v>
      </c>
      <c r="E40" s="44"/>
      <c r="F40" s="142">
        <f>F41-F42</f>
        <v>0</v>
      </c>
      <c r="G40" s="142">
        <f>G41-G42</f>
        <v>0</v>
      </c>
      <c r="H40" s="48"/>
      <c r="I40" s="10"/>
      <c r="J40" s="10" t="s">
        <v>86</v>
      </c>
      <c r="K40" s="10"/>
      <c r="L40" s="46"/>
      <c r="M40" s="46"/>
      <c r="N40" s="140">
        <v>11121.75</v>
      </c>
      <c r="O40" s="141">
        <v>24603.33</v>
      </c>
    </row>
    <row r="41" spans="1:15" ht="12.75">
      <c r="A41" s="118"/>
      <c r="B41" s="7" t="s">
        <v>102</v>
      </c>
      <c r="C41" s="7"/>
      <c r="D41" s="40"/>
      <c r="E41" s="44"/>
      <c r="F41" s="7">
        <v>523.62</v>
      </c>
      <c r="G41" s="7">
        <v>523.62</v>
      </c>
      <c r="H41" s="48"/>
      <c r="I41" s="10"/>
      <c r="J41" s="10" t="s">
        <v>110</v>
      </c>
      <c r="K41" s="10"/>
      <c r="L41" s="46"/>
      <c r="M41" s="46"/>
      <c r="N41" s="140"/>
      <c r="O41" s="141">
        <v>3630.95</v>
      </c>
    </row>
    <row r="42" spans="1:15" ht="15">
      <c r="A42" s="118"/>
      <c r="B42" s="7" t="s">
        <v>103</v>
      </c>
      <c r="C42" s="7"/>
      <c r="D42" s="46"/>
      <c r="E42" s="44"/>
      <c r="F42" s="7">
        <v>523.62</v>
      </c>
      <c r="G42" s="7">
        <v>523.62</v>
      </c>
      <c r="H42" s="48"/>
      <c r="I42" s="10" t="s">
        <v>108</v>
      </c>
      <c r="J42" s="10"/>
      <c r="K42" s="10"/>
      <c r="L42" s="46"/>
      <c r="M42" s="46"/>
      <c r="N42" s="153">
        <f>12114.01+9960.34</f>
        <v>22074.35</v>
      </c>
      <c r="O42" s="154">
        <v>22074.35</v>
      </c>
    </row>
    <row r="43" spans="1:15" ht="12.75">
      <c r="A43" s="126"/>
      <c r="B43" s="7"/>
      <c r="C43" s="7"/>
      <c r="D43" s="7"/>
      <c r="E43" s="7"/>
      <c r="F43" s="7"/>
      <c r="G43" s="7"/>
      <c r="H43" s="48"/>
      <c r="I43" s="10"/>
      <c r="J43" s="10"/>
      <c r="K43" s="10"/>
      <c r="L43" s="46"/>
      <c r="M43" s="46"/>
      <c r="N43" s="140"/>
      <c r="O43" s="141"/>
    </row>
    <row r="44" spans="1:15" ht="15">
      <c r="A44" s="118"/>
      <c r="B44" s="7"/>
      <c r="C44" s="7"/>
      <c r="D44" s="40"/>
      <c r="E44" s="40"/>
      <c r="F44" s="40"/>
      <c r="G44" s="40"/>
      <c r="H44" s="48"/>
      <c r="I44" s="7" t="s">
        <v>78</v>
      </c>
      <c r="J44" s="7"/>
      <c r="K44" s="7"/>
      <c r="L44" s="46"/>
      <c r="M44" s="46"/>
      <c r="N44" s="153">
        <f>SUM(N45)</f>
        <v>682691.4</v>
      </c>
      <c r="O44" s="154">
        <f>SUM(O45)</f>
        <v>0</v>
      </c>
    </row>
    <row r="45" spans="1:15" ht="12.75">
      <c r="A45" s="118"/>
      <c r="B45" s="7"/>
      <c r="C45" s="7"/>
      <c r="D45" s="40"/>
      <c r="E45" s="40"/>
      <c r="F45" s="40"/>
      <c r="G45" s="40"/>
      <c r="H45" s="48"/>
      <c r="I45" s="10"/>
      <c r="J45" s="10" t="s">
        <v>96</v>
      </c>
      <c r="K45" s="10"/>
      <c r="L45" s="46"/>
      <c r="M45" s="46"/>
      <c r="N45" s="140">
        <v>682691.4</v>
      </c>
      <c r="O45" s="141">
        <v>0</v>
      </c>
    </row>
    <row r="46" spans="1:15" ht="12.75">
      <c r="A46" s="118"/>
      <c r="B46" s="7"/>
      <c r="C46" s="7"/>
      <c r="D46" s="7"/>
      <c r="E46" s="7"/>
      <c r="F46" s="7"/>
      <c r="G46" s="7"/>
      <c r="H46" s="48"/>
      <c r="I46" s="10"/>
      <c r="J46" s="10"/>
      <c r="K46" s="10"/>
      <c r="L46" s="46"/>
      <c r="M46" s="46"/>
      <c r="N46" s="140"/>
      <c r="O46" s="141"/>
    </row>
    <row r="47" spans="1:15" ht="15">
      <c r="A47" s="118"/>
      <c r="B47" s="7"/>
      <c r="C47" s="7"/>
      <c r="D47" s="7"/>
      <c r="E47" s="7"/>
      <c r="F47" s="7"/>
      <c r="G47" s="7"/>
      <c r="H47" s="48"/>
      <c r="I47" s="10" t="s">
        <v>97</v>
      </c>
      <c r="J47" s="7"/>
      <c r="K47" s="7"/>
      <c r="L47" s="46"/>
      <c r="M47" s="46"/>
      <c r="N47" s="153">
        <f>N48</f>
        <v>415583.46</v>
      </c>
      <c r="O47" s="154">
        <f>SUM(O48)</f>
        <v>7554.91</v>
      </c>
    </row>
    <row r="48" spans="1:15" ht="12.75">
      <c r="A48" s="118"/>
      <c r="B48" s="7"/>
      <c r="C48" s="7"/>
      <c r="D48" s="7"/>
      <c r="E48" s="7"/>
      <c r="F48" s="7"/>
      <c r="G48" s="7"/>
      <c r="H48" s="48"/>
      <c r="I48" s="7"/>
      <c r="J48" s="7" t="s">
        <v>98</v>
      </c>
      <c r="K48" s="7"/>
      <c r="L48" s="46"/>
      <c r="M48" s="46"/>
      <c r="N48" s="140">
        <v>415583.46</v>
      </c>
      <c r="O48" s="141">
        <v>7554.91</v>
      </c>
    </row>
    <row r="49" spans="1:15" ht="12.75">
      <c r="A49" s="118"/>
      <c r="B49" s="7"/>
      <c r="C49" s="7"/>
      <c r="D49" s="7"/>
      <c r="E49" s="7"/>
      <c r="F49" s="7"/>
      <c r="G49" s="7"/>
      <c r="H49" s="52"/>
      <c r="I49" s="7"/>
      <c r="J49" s="7"/>
      <c r="K49" s="7"/>
      <c r="L49" s="7"/>
      <c r="M49" s="7"/>
      <c r="N49" s="7"/>
      <c r="O49" s="117"/>
    </row>
    <row r="50" spans="1:15" ht="12.75">
      <c r="A50" s="118"/>
      <c r="B50" s="7"/>
      <c r="C50" s="7"/>
      <c r="D50" s="7"/>
      <c r="E50" s="7"/>
      <c r="F50" s="7"/>
      <c r="G50" s="7"/>
      <c r="H50" s="48"/>
      <c r="I50" s="7"/>
      <c r="J50" s="7"/>
      <c r="K50" s="7"/>
      <c r="L50" s="46"/>
      <c r="M50" s="46"/>
      <c r="N50" s="7"/>
      <c r="O50" s="117"/>
    </row>
    <row r="51" spans="1:15" ht="12.75">
      <c r="A51" s="118"/>
      <c r="B51" s="7"/>
      <c r="C51" s="7"/>
      <c r="D51" s="7"/>
      <c r="E51" s="7"/>
      <c r="F51" s="7"/>
      <c r="G51" s="7"/>
      <c r="H51" s="48"/>
      <c r="I51" s="7"/>
      <c r="J51" s="7"/>
      <c r="K51" s="7"/>
      <c r="L51" s="7"/>
      <c r="M51" s="7"/>
      <c r="N51" s="7"/>
      <c r="O51" s="117"/>
    </row>
    <row r="52" spans="1:15" ht="12.75">
      <c r="A52" s="118"/>
      <c r="B52" s="7"/>
      <c r="C52" s="7"/>
      <c r="D52" s="7"/>
      <c r="E52" s="7"/>
      <c r="F52" s="7"/>
      <c r="G52" s="7"/>
      <c r="H52" s="48"/>
      <c r="I52" s="7"/>
      <c r="J52" s="7"/>
      <c r="K52" s="7"/>
      <c r="L52" s="46"/>
      <c r="M52" s="7"/>
      <c r="N52" s="7"/>
      <c r="O52" s="117"/>
    </row>
    <row r="53" spans="1:15" ht="12.75">
      <c r="A53" s="118"/>
      <c r="B53" s="7"/>
      <c r="C53" s="7"/>
      <c r="D53" s="7"/>
      <c r="E53" s="7"/>
      <c r="F53" s="7"/>
      <c r="G53" s="7"/>
      <c r="H53" s="51"/>
      <c r="I53" s="7"/>
      <c r="J53" s="7"/>
      <c r="K53" s="7"/>
      <c r="L53" s="7"/>
      <c r="M53" s="7"/>
      <c r="N53" s="7"/>
      <c r="O53" s="117"/>
    </row>
    <row r="54" spans="1:15" ht="12.75">
      <c r="A54" s="118"/>
      <c r="B54" s="7"/>
      <c r="C54" s="7"/>
      <c r="D54" s="7"/>
      <c r="E54" s="7"/>
      <c r="F54" s="7"/>
      <c r="G54" s="7"/>
      <c r="H54" s="48"/>
      <c r="I54" s="7"/>
      <c r="J54" s="7"/>
      <c r="K54" s="7"/>
      <c r="L54" s="46"/>
      <c r="M54" s="7"/>
      <c r="N54" s="7"/>
      <c r="O54" s="117"/>
    </row>
    <row r="55" spans="1:15" ht="12.75">
      <c r="A55" s="118"/>
      <c r="B55" s="7"/>
      <c r="C55" s="7"/>
      <c r="D55" s="7"/>
      <c r="E55" s="7"/>
      <c r="F55" s="7"/>
      <c r="G55" s="7"/>
      <c r="H55" s="48"/>
      <c r="I55" s="7"/>
      <c r="J55" s="7"/>
      <c r="K55" s="7"/>
      <c r="L55" s="46"/>
      <c r="M55" s="7"/>
      <c r="N55" s="7"/>
      <c r="O55" s="117"/>
    </row>
    <row r="56" spans="1:15" ht="21.75" customHeight="1" thickBot="1">
      <c r="A56" s="118"/>
      <c r="B56" s="7"/>
      <c r="C56" s="7"/>
      <c r="D56" s="7"/>
      <c r="E56" s="7"/>
      <c r="F56" s="7"/>
      <c r="G56" s="7"/>
      <c r="H56" s="53"/>
      <c r="I56" s="49"/>
      <c r="J56" s="10"/>
      <c r="K56" s="7"/>
      <c r="L56" s="46"/>
      <c r="M56" s="7"/>
      <c r="N56" s="140"/>
      <c r="O56" s="117"/>
    </row>
    <row r="57" spans="1:15" ht="16.5" thickBot="1">
      <c r="A57" s="118"/>
      <c r="B57" s="176" t="s">
        <v>91</v>
      </c>
      <c r="C57" s="176"/>
      <c r="D57" s="54"/>
      <c r="E57" s="40"/>
      <c r="F57" s="30">
        <f>F12+F28</f>
        <v>4640601.54</v>
      </c>
      <c r="G57" s="30">
        <f>G12+G28</f>
        <v>4469814.11</v>
      </c>
      <c r="H57" s="40"/>
      <c r="I57" s="7"/>
      <c r="J57" s="176" t="s">
        <v>99</v>
      </c>
      <c r="K57" s="176"/>
      <c r="L57" s="14" t="e">
        <f>(L15+L16+L20+L21+L22+L26+L27+L36+#REF!+#REF!+L39+#REF!+L47+L48)-L17</f>
        <v>#REF!</v>
      </c>
      <c r="M57" s="155"/>
      <c r="N57" s="30">
        <f>N12+N33</f>
        <v>4640601.54</v>
      </c>
      <c r="O57" s="30">
        <f>O12+O33</f>
        <v>4469814.109999999</v>
      </c>
    </row>
    <row r="58" spans="1:15" ht="14.25" thickBot="1" thickTop="1">
      <c r="A58" s="156"/>
      <c r="B58" s="157"/>
      <c r="C58" s="157"/>
      <c r="D58" s="157"/>
      <c r="E58" s="157"/>
      <c r="F58" s="157"/>
      <c r="G58" s="157"/>
      <c r="H58" s="158"/>
      <c r="I58" s="159"/>
      <c r="J58" s="109"/>
      <c r="K58" s="157"/>
      <c r="L58" s="157"/>
      <c r="M58" s="157"/>
      <c r="N58" s="159"/>
      <c r="O58" s="160"/>
    </row>
  </sheetData>
  <sheetProtection/>
  <mergeCells count="14">
    <mergeCell ref="A2:O2"/>
    <mergeCell ref="A3:O3"/>
    <mergeCell ref="I33:L33"/>
    <mergeCell ref="B57:C57"/>
    <mergeCell ref="J57:K57"/>
    <mergeCell ref="A12:C12"/>
    <mergeCell ref="I12:L12"/>
    <mergeCell ref="J15:K15"/>
    <mergeCell ref="J16:K16"/>
    <mergeCell ref="A8:C8"/>
    <mergeCell ref="I8:K8"/>
    <mergeCell ref="A4:O4"/>
    <mergeCell ref="A5:O5"/>
    <mergeCell ref="A6:O6"/>
  </mergeCells>
  <printOptions/>
  <pageMargins left="1.13" right="0.75" top="0.51" bottom="0.52" header="0.5" footer="0.5"/>
  <pageSetup horizontalDpi="120" verticalDpi="12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C21" sqref="C21:H21"/>
    </sheetView>
  </sheetViews>
  <sheetFormatPr defaultColWidth="9.00390625" defaultRowHeight="12.75"/>
  <cols>
    <col min="1" max="1" width="6.125" style="0" customWidth="1"/>
    <col min="11" max="11" width="19.875" style="0" customWidth="1"/>
    <col min="12" max="12" width="0.2421875" style="0" customWidth="1"/>
  </cols>
  <sheetData>
    <row r="1" spans="1:12" ht="12.75">
      <c r="A1" s="91"/>
      <c r="B1" s="92"/>
      <c r="C1" s="92"/>
      <c r="D1" s="92"/>
      <c r="E1" s="92"/>
      <c r="F1" s="92"/>
      <c r="G1" s="92"/>
      <c r="H1" s="92"/>
      <c r="I1" s="93"/>
      <c r="J1" s="92"/>
      <c r="K1" s="92"/>
      <c r="L1" s="94"/>
    </row>
    <row r="2" spans="1:12" ht="12.75">
      <c r="A2" s="95"/>
      <c r="B2" s="2"/>
      <c r="C2" s="2"/>
      <c r="D2" s="2"/>
      <c r="E2" s="2"/>
      <c r="F2" s="2"/>
      <c r="G2" s="2"/>
      <c r="H2" s="2"/>
      <c r="I2" s="55"/>
      <c r="J2" s="2"/>
      <c r="K2" s="2"/>
      <c r="L2" s="96"/>
    </row>
    <row r="3" spans="1:12" ht="15.75">
      <c r="A3" s="181" t="s">
        <v>199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96"/>
    </row>
    <row r="4" spans="1:12" ht="12.75">
      <c r="A4" s="95"/>
      <c r="B4" s="2"/>
      <c r="C4" s="2"/>
      <c r="D4" s="2"/>
      <c r="E4" s="2"/>
      <c r="F4" s="2"/>
      <c r="G4" s="2"/>
      <c r="H4" s="2"/>
      <c r="I4" s="55"/>
      <c r="J4" s="2"/>
      <c r="K4" s="2"/>
      <c r="L4" s="96"/>
    </row>
    <row r="5" spans="1:12" ht="12.75">
      <c r="A5" s="97">
        <v>1</v>
      </c>
      <c r="B5" s="56" t="s">
        <v>115</v>
      </c>
      <c r="C5" s="56"/>
      <c r="D5" s="56"/>
      <c r="E5" s="56"/>
      <c r="F5" s="57"/>
      <c r="G5" s="2" t="s">
        <v>116</v>
      </c>
      <c r="H5" s="2"/>
      <c r="I5" s="55"/>
      <c r="J5" s="2"/>
      <c r="K5" s="2"/>
      <c r="L5" s="96"/>
    </row>
    <row r="6" spans="1:12" ht="12.75">
      <c r="A6" s="98">
        <v>2</v>
      </c>
      <c r="B6" s="59" t="s">
        <v>117</v>
      </c>
      <c r="C6" s="59"/>
      <c r="D6" s="59"/>
      <c r="E6" s="59"/>
      <c r="F6" s="59"/>
      <c r="G6" s="59"/>
      <c r="H6" s="59"/>
      <c r="I6" s="58" t="s">
        <v>118</v>
      </c>
      <c r="J6" s="60"/>
      <c r="K6" s="60"/>
      <c r="L6" s="96"/>
    </row>
    <row r="7" spans="1:12" ht="12.75">
      <c r="A7" s="99"/>
      <c r="B7" s="60"/>
      <c r="C7" s="60"/>
      <c r="D7" s="60"/>
      <c r="E7" s="179" t="s">
        <v>119</v>
      </c>
      <c r="F7" s="179"/>
      <c r="G7" s="60"/>
      <c r="H7" s="61" t="s">
        <v>120</v>
      </c>
      <c r="I7" s="63"/>
      <c r="J7" s="61" t="s">
        <v>121</v>
      </c>
      <c r="K7" s="60"/>
      <c r="L7" s="96"/>
    </row>
    <row r="8" spans="1:12" ht="12.75">
      <c r="A8" s="99"/>
      <c r="B8" s="60"/>
      <c r="C8" s="60"/>
      <c r="D8" s="60" t="s">
        <v>122</v>
      </c>
      <c r="E8" s="64"/>
      <c r="F8" s="64"/>
      <c r="G8" s="64"/>
      <c r="H8" s="61"/>
      <c r="I8" s="63"/>
      <c r="J8" s="65"/>
      <c r="K8" s="60"/>
      <c r="L8" s="96"/>
    </row>
    <row r="9" spans="1:12" ht="12.75">
      <c r="A9" s="100"/>
      <c r="B9" s="57"/>
      <c r="C9" s="57"/>
      <c r="D9" s="57"/>
      <c r="E9" s="57"/>
      <c r="F9" s="57"/>
      <c r="G9" s="2"/>
      <c r="H9" s="2"/>
      <c r="I9" s="55"/>
      <c r="J9" s="2"/>
      <c r="K9" s="2"/>
      <c r="L9" s="96"/>
    </row>
    <row r="10" spans="1:12" ht="12.75">
      <c r="A10" s="98">
        <v>3</v>
      </c>
      <c r="B10" s="59" t="s">
        <v>123</v>
      </c>
      <c r="C10" s="59"/>
      <c r="D10" s="59"/>
      <c r="E10" s="59"/>
      <c r="F10" s="59"/>
      <c r="G10" s="59"/>
      <c r="H10" s="59"/>
      <c r="I10" s="58" t="s">
        <v>118</v>
      </c>
      <c r="J10" s="59"/>
      <c r="K10" s="59"/>
      <c r="L10" s="96"/>
    </row>
    <row r="11" spans="1:12" ht="12.75">
      <c r="A11" s="99"/>
      <c r="B11" s="60"/>
      <c r="C11" s="60"/>
      <c r="D11" s="60"/>
      <c r="E11" s="66" t="s">
        <v>124</v>
      </c>
      <c r="F11" s="66" t="s">
        <v>125</v>
      </c>
      <c r="G11" s="66" t="s">
        <v>126</v>
      </c>
      <c r="H11" s="66" t="s">
        <v>127</v>
      </c>
      <c r="I11" s="63"/>
      <c r="J11" s="61" t="s">
        <v>128</v>
      </c>
      <c r="K11" s="60"/>
      <c r="L11" s="96"/>
    </row>
    <row r="12" spans="1:12" ht="12.75">
      <c r="A12" s="99"/>
      <c r="B12" s="60"/>
      <c r="C12" s="60"/>
      <c r="D12" s="60"/>
      <c r="E12" s="61" t="s">
        <v>129</v>
      </c>
      <c r="F12" s="61">
        <v>1</v>
      </c>
      <c r="G12" s="67">
        <v>2808</v>
      </c>
      <c r="H12" s="68"/>
      <c r="I12" s="69"/>
      <c r="J12" s="70">
        <v>2808</v>
      </c>
      <c r="K12" s="60"/>
      <c r="L12" s="96"/>
    </row>
    <row r="13" spans="1:12" ht="12.75">
      <c r="A13" s="99"/>
      <c r="B13" s="60"/>
      <c r="C13" s="60"/>
      <c r="D13" s="60"/>
      <c r="E13" s="61" t="s">
        <v>130</v>
      </c>
      <c r="F13" s="61">
        <v>1</v>
      </c>
      <c r="G13" s="67">
        <v>3942</v>
      </c>
      <c r="H13" s="70"/>
      <c r="I13" s="69"/>
      <c r="J13" s="70">
        <v>3942</v>
      </c>
      <c r="K13" s="60"/>
      <c r="L13" s="96"/>
    </row>
    <row r="14" spans="1:12" ht="12.75">
      <c r="A14" s="99"/>
      <c r="B14" s="60"/>
      <c r="C14" s="60"/>
      <c r="D14" s="60"/>
      <c r="E14" s="61" t="s">
        <v>130</v>
      </c>
      <c r="F14" s="61">
        <v>2</v>
      </c>
      <c r="G14" s="67">
        <v>47250</v>
      </c>
      <c r="H14" s="70"/>
      <c r="I14" s="69"/>
      <c r="J14" s="70">
        <v>47250</v>
      </c>
      <c r="K14" s="60"/>
      <c r="L14" s="96"/>
    </row>
    <row r="15" spans="1:12" ht="12.75">
      <c r="A15" s="98">
        <v>4</v>
      </c>
      <c r="B15" s="59" t="s">
        <v>131</v>
      </c>
      <c r="C15" s="59"/>
      <c r="D15" s="59"/>
      <c r="E15" s="59"/>
      <c r="F15" s="59"/>
      <c r="G15" s="59"/>
      <c r="H15" s="59"/>
      <c r="I15" s="63" t="s">
        <v>118</v>
      </c>
      <c r="J15" s="60" t="s">
        <v>132</v>
      </c>
      <c r="K15" s="60"/>
      <c r="L15" s="96"/>
    </row>
    <row r="16" spans="1:12" ht="12.75">
      <c r="A16" s="98">
        <v>5</v>
      </c>
      <c r="B16" s="59" t="s">
        <v>133</v>
      </c>
      <c r="C16" s="59"/>
      <c r="D16" s="59"/>
      <c r="E16" s="59"/>
      <c r="F16" s="59"/>
      <c r="G16" s="59"/>
      <c r="H16" s="59"/>
      <c r="I16" s="63" t="s">
        <v>118</v>
      </c>
      <c r="J16" s="179" t="s">
        <v>250</v>
      </c>
      <c r="K16" s="179"/>
      <c r="L16" s="180"/>
    </row>
    <row r="17" spans="1:12" ht="12.75">
      <c r="A17" s="98">
        <v>6</v>
      </c>
      <c r="B17" s="59" t="s">
        <v>134</v>
      </c>
      <c r="C17" s="59"/>
      <c r="D17" s="59"/>
      <c r="E17" s="59"/>
      <c r="F17" s="59"/>
      <c r="G17" s="59"/>
      <c r="H17" s="59"/>
      <c r="I17" s="63" t="s">
        <v>118</v>
      </c>
      <c r="J17" s="60" t="s">
        <v>132</v>
      </c>
      <c r="K17" s="60"/>
      <c r="L17" s="96"/>
    </row>
    <row r="18" spans="1:12" ht="12.75">
      <c r="A18" s="98">
        <v>7</v>
      </c>
      <c r="B18" s="59" t="s">
        <v>135</v>
      </c>
      <c r="C18" s="59"/>
      <c r="D18" s="59"/>
      <c r="E18" s="59"/>
      <c r="F18" s="59"/>
      <c r="G18" s="59"/>
      <c r="H18" s="59"/>
      <c r="I18" s="63" t="s">
        <v>118</v>
      </c>
      <c r="J18" s="60" t="s">
        <v>132</v>
      </c>
      <c r="K18" s="60"/>
      <c r="L18" s="96"/>
    </row>
    <row r="19" spans="1:12" ht="12.75">
      <c r="A19" s="98">
        <v>8</v>
      </c>
      <c r="B19" s="59" t="s">
        <v>136</v>
      </c>
      <c r="C19" s="59"/>
      <c r="D19" s="59"/>
      <c r="E19" s="59"/>
      <c r="F19" s="59"/>
      <c r="G19" s="59"/>
      <c r="H19" s="59"/>
      <c r="I19" s="63"/>
      <c r="J19" s="60"/>
      <c r="K19" s="60"/>
      <c r="L19" s="96"/>
    </row>
    <row r="20" spans="1:12" ht="12.75">
      <c r="A20" s="99"/>
      <c r="B20" s="60" t="s">
        <v>137</v>
      </c>
      <c r="C20" s="179" t="s">
        <v>138</v>
      </c>
      <c r="D20" s="179"/>
      <c r="E20" s="179"/>
      <c r="F20" s="179"/>
      <c r="G20" s="179"/>
      <c r="H20" s="179"/>
      <c r="I20" s="63" t="s">
        <v>118</v>
      </c>
      <c r="J20" s="60" t="s">
        <v>139</v>
      </c>
      <c r="K20" s="60"/>
      <c r="L20" s="96"/>
    </row>
    <row r="21" spans="1:12" ht="12.75">
      <c r="A21" s="99"/>
      <c r="B21" s="60" t="s">
        <v>140</v>
      </c>
      <c r="C21" s="179" t="s">
        <v>141</v>
      </c>
      <c r="D21" s="179"/>
      <c r="E21" s="179"/>
      <c r="F21" s="179"/>
      <c r="G21" s="179"/>
      <c r="H21" s="179"/>
      <c r="I21" s="63" t="s">
        <v>118</v>
      </c>
      <c r="J21" s="60" t="s">
        <v>132</v>
      </c>
      <c r="K21" s="60"/>
      <c r="L21" s="96"/>
    </row>
    <row r="22" spans="1:12" ht="12.75">
      <c r="A22" s="99"/>
      <c r="B22" s="60" t="s">
        <v>142</v>
      </c>
      <c r="C22" s="179" t="s">
        <v>143</v>
      </c>
      <c r="D22" s="179"/>
      <c r="E22" s="179"/>
      <c r="F22" s="179"/>
      <c r="G22" s="179"/>
      <c r="H22" s="179"/>
      <c r="I22" s="63" t="s">
        <v>118</v>
      </c>
      <c r="J22" s="60" t="s">
        <v>132</v>
      </c>
      <c r="K22" s="60"/>
      <c r="L22" s="96"/>
    </row>
    <row r="23" spans="1:12" ht="12.75">
      <c r="A23" s="99"/>
      <c r="B23" s="60"/>
      <c r="C23" s="179" t="s">
        <v>144</v>
      </c>
      <c r="D23" s="179"/>
      <c r="E23" s="179"/>
      <c r="F23" s="179"/>
      <c r="G23" s="179"/>
      <c r="H23" s="179"/>
      <c r="I23" s="63" t="s">
        <v>118</v>
      </c>
      <c r="J23" s="71" t="s">
        <v>132</v>
      </c>
      <c r="K23" s="60"/>
      <c r="L23" s="96"/>
    </row>
    <row r="24" spans="1:12" ht="12.75">
      <c r="A24" s="99"/>
      <c r="B24" s="60"/>
      <c r="C24" s="179" t="s">
        <v>145</v>
      </c>
      <c r="D24" s="179"/>
      <c r="E24" s="179"/>
      <c r="F24" s="179"/>
      <c r="G24" s="179"/>
      <c r="H24" s="179"/>
      <c r="I24" s="63" t="s">
        <v>118</v>
      </c>
      <c r="J24" s="71" t="s">
        <v>132</v>
      </c>
      <c r="K24" s="60"/>
      <c r="L24" s="96"/>
    </row>
    <row r="25" spans="1:12" ht="12.75">
      <c r="A25" s="98">
        <v>9</v>
      </c>
      <c r="B25" s="59" t="s">
        <v>146</v>
      </c>
      <c r="C25" s="59"/>
      <c r="D25" s="59"/>
      <c r="E25" s="59"/>
      <c r="F25" s="59"/>
      <c r="G25" s="59"/>
      <c r="H25" s="59"/>
      <c r="I25" s="63" t="s">
        <v>118</v>
      </c>
      <c r="J25" s="60" t="s">
        <v>132</v>
      </c>
      <c r="K25" s="60"/>
      <c r="L25" s="96"/>
    </row>
    <row r="26" spans="1:12" ht="12.75">
      <c r="A26" s="98">
        <v>10</v>
      </c>
      <c r="B26" s="59" t="s">
        <v>147</v>
      </c>
      <c r="C26" s="59"/>
      <c r="D26" s="59"/>
      <c r="E26" s="59"/>
      <c r="F26" s="59"/>
      <c r="G26" s="59"/>
      <c r="H26" s="59"/>
      <c r="I26" s="63" t="s">
        <v>118</v>
      </c>
      <c r="J26" s="60"/>
      <c r="K26" s="60"/>
      <c r="L26" s="96"/>
    </row>
    <row r="27" spans="1:12" ht="12.75">
      <c r="A27" s="99"/>
      <c r="B27" s="60"/>
      <c r="C27" s="60"/>
      <c r="D27" s="60"/>
      <c r="E27" s="60"/>
      <c r="F27" s="60"/>
      <c r="G27" s="60"/>
      <c r="H27" s="66" t="s">
        <v>148</v>
      </c>
      <c r="I27" s="63"/>
      <c r="J27" s="66" t="s">
        <v>149</v>
      </c>
      <c r="K27" s="60"/>
      <c r="L27" s="96"/>
    </row>
    <row r="28" spans="1:12" ht="12.75">
      <c r="A28" s="99"/>
      <c r="B28" s="60"/>
      <c r="C28" s="60"/>
      <c r="D28" s="60"/>
      <c r="E28" s="60"/>
      <c r="F28" s="60"/>
      <c r="G28" s="60"/>
      <c r="H28" s="66"/>
      <c r="I28" s="63"/>
      <c r="J28" s="66"/>
      <c r="K28" s="60"/>
      <c r="L28" s="96"/>
    </row>
    <row r="29" spans="1:12" ht="12.75">
      <c r="A29" s="99"/>
      <c r="B29" s="60"/>
      <c r="C29" s="60" t="s">
        <v>150</v>
      </c>
      <c r="D29" s="60" t="s">
        <v>151</v>
      </c>
      <c r="E29" s="60"/>
      <c r="F29" s="60"/>
      <c r="G29" s="60"/>
      <c r="H29" s="70"/>
      <c r="I29" s="69"/>
      <c r="J29" s="68">
        <v>252910.13</v>
      </c>
      <c r="K29" s="60"/>
      <c r="L29" s="96"/>
    </row>
    <row r="30" spans="1:12" ht="12.75">
      <c r="A30" s="99"/>
      <c r="B30" s="60"/>
      <c r="C30" s="60" t="s">
        <v>152</v>
      </c>
      <c r="D30" s="60" t="s">
        <v>153</v>
      </c>
      <c r="E30" s="60"/>
      <c r="F30" s="60"/>
      <c r="G30" s="60"/>
      <c r="H30" s="70"/>
      <c r="I30" s="69"/>
      <c r="J30" s="70"/>
      <c r="K30" s="60"/>
      <c r="L30" s="96"/>
    </row>
    <row r="31" spans="1:12" ht="12.75">
      <c r="A31" s="99"/>
      <c r="B31" s="60"/>
      <c r="C31" s="60" t="s">
        <v>154</v>
      </c>
      <c r="D31" s="60" t="s">
        <v>155</v>
      </c>
      <c r="E31" s="60"/>
      <c r="F31" s="60"/>
      <c r="G31" s="60"/>
      <c r="H31" s="68">
        <v>631996.53</v>
      </c>
      <c r="I31" s="69"/>
      <c r="J31" s="70"/>
      <c r="K31" s="60"/>
      <c r="L31" s="96"/>
    </row>
    <row r="32" spans="1:12" ht="12.75">
      <c r="A32" s="98">
        <v>11</v>
      </c>
      <c r="B32" s="59" t="s">
        <v>156</v>
      </c>
      <c r="C32" s="72"/>
      <c r="D32" s="72"/>
      <c r="E32" s="72"/>
      <c r="F32" s="72"/>
      <c r="G32" s="72"/>
      <c r="H32" s="72"/>
      <c r="I32" s="58" t="s">
        <v>118</v>
      </c>
      <c r="J32" s="73"/>
      <c r="K32" s="59"/>
      <c r="L32" s="96"/>
    </row>
    <row r="33" spans="1:12" ht="12.75">
      <c r="A33" s="99"/>
      <c r="B33" s="60"/>
      <c r="C33" s="179" t="s">
        <v>157</v>
      </c>
      <c r="D33" s="179"/>
      <c r="E33" s="179"/>
      <c r="F33" s="179"/>
      <c r="G33" s="179"/>
      <c r="H33" s="179"/>
      <c r="I33" s="179"/>
      <c r="J33" s="179"/>
      <c r="K33" s="179"/>
      <c r="L33" s="96"/>
    </row>
    <row r="34" spans="1:12" ht="12.75">
      <c r="A34" s="99"/>
      <c r="B34" s="60"/>
      <c r="C34" s="179" t="s">
        <v>158</v>
      </c>
      <c r="D34" s="179"/>
      <c r="E34" s="179"/>
      <c r="F34" s="179"/>
      <c r="G34" s="179"/>
      <c r="H34" s="179"/>
      <c r="I34" s="179"/>
      <c r="J34" s="179"/>
      <c r="K34" s="60"/>
      <c r="L34" s="96"/>
    </row>
    <row r="35" spans="1:12" ht="12.75">
      <c r="A35" s="99"/>
      <c r="B35" s="60"/>
      <c r="C35" s="62" t="s">
        <v>159</v>
      </c>
      <c r="D35" s="62"/>
      <c r="E35" s="62"/>
      <c r="F35" s="62"/>
      <c r="G35" s="62"/>
      <c r="H35" s="62"/>
      <c r="I35" s="63"/>
      <c r="J35" s="71"/>
      <c r="K35" s="60"/>
      <c r="L35" s="96"/>
    </row>
    <row r="36" spans="1:12" ht="12.75">
      <c r="A36" s="98">
        <v>12</v>
      </c>
      <c r="B36" s="59" t="s">
        <v>160</v>
      </c>
      <c r="C36" s="59"/>
      <c r="D36" s="59"/>
      <c r="E36" s="59"/>
      <c r="F36" s="59"/>
      <c r="G36" s="59"/>
      <c r="H36" s="59"/>
      <c r="I36" s="63" t="s">
        <v>118</v>
      </c>
      <c r="J36" s="60" t="s">
        <v>132</v>
      </c>
      <c r="K36" s="60"/>
      <c r="L36" s="96"/>
    </row>
    <row r="37" spans="1:12" ht="12.75">
      <c r="A37" s="98">
        <v>13</v>
      </c>
      <c r="B37" s="59" t="s">
        <v>161</v>
      </c>
      <c r="C37" s="59"/>
      <c r="D37" s="59"/>
      <c r="E37" s="59"/>
      <c r="F37" s="59"/>
      <c r="G37" s="59"/>
      <c r="H37" s="59"/>
      <c r="I37" s="58"/>
      <c r="J37" s="59"/>
      <c r="K37" s="60"/>
      <c r="L37" s="96"/>
    </row>
    <row r="38" spans="1:12" ht="12.75">
      <c r="A38" s="98"/>
      <c r="B38" s="74" t="s">
        <v>162</v>
      </c>
      <c r="C38" s="59"/>
      <c r="D38" s="59"/>
      <c r="E38" s="59"/>
      <c r="F38" s="59"/>
      <c r="G38" s="59"/>
      <c r="H38" s="59"/>
      <c r="I38" s="58" t="s">
        <v>118</v>
      </c>
      <c r="J38" s="75" t="s">
        <v>132</v>
      </c>
      <c r="K38" s="76"/>
      <c r="L38" s="96"/>
    </row>
    <row r="39" spans="1:12" ht="12.75">
      <c r="A39" s="98">
        <v>14</v>
      </c>
      <c r="B39" s="59" t="s">
        <v>163</v>
      </c>
      <c r="C39" s="59"/>
      <c r="D39" s="59"/>
      <c r="E39" s="59"/>
      <c r="F39" s="59"/>
      <c r="G39" s="59"/>
      <c r="H39" s="59"/>
      <c r="I39" s="58"/>
      <c r="J39" s="59"/>
      <c r="K39" s="60"/>
      <c r="L39" s="96"/>
    </row>
    <row r="40" spans="1:12" ht="12.75">
      <c r="A40" s="99"/>
      <c r="B40" s="59" t="s">
        <v>164</v>
      </c>
      <c r="C40" s="59"/>
      <c r="D40" s="59"/>
      <c r="E40" s="59"/>
      <c r="F40" s="60"/>
      <c r="G40" s="60"/>
      <c r="H40" s="60"/>
      <c r="I40" s="63" t="s">
        <v>118</v>
      </c>
      <c r="J40" s="60" t="s">
        <v>132</v>
      </c>
      <c r="K40" s="60"/>
      <c r="L40" s="96"/>
    </row>
    <row r="41" spans="1:12" ht="12.75">
      <c r="A41" s="98">
        <v>15</v>
      </c>
      <c r="B41" s="59" t="s">
        <v>165</v>
      </c>
      <c r="C41" s="59"/>
      <c r="D41" s="59"/>
      <c r="E41" s="59"/>
      <c r="F41" s="59"/>
      <c r="G41" s="59"/>
      <c r="H41" s="59"/>
      <c r="I41" s="63" t="s">
        <v>118</v>
      </c>
      <c r="J41" s="76" t="s">
        <v>132</v>
      </c>
      <c r="K41" s="60"/>
      <c r="L41" s="96"/>
    </row>
    <row r="42" spans="1:12" ht="12.75">
      <c r="A42" s="98">
        <v>16</v>
      </c>
      <c r="B42" s="59" t="s">
        <v>166</v>
      </c>
      <c r="C42" s="59"/>
      <c r="D42" s="59"/>
      <c r="E42" s="59"/>
      <c r="F42" s="59"/>
      <c r="G42" s="59"/>
      <c r="H42" s="59"/>
      <c r="I42" s="63" t="s">
        <v>118</v>
      </c>
      <c r="J42" s="60" t="s">
        <v>132</v>
      </c>
      <c r="K42" s="60"/>
      <c r="L42" s="96"/>
    </row>
    <row r="43" spans="1:12" ht="12.75">
      <c r="A43" s="98">
        <v>17</v>
      </c>
      <c r="B43" s="59" t="s">
        <v>167</v>
      </c>
      <c r="C43" s="59"/>
      <c r="D43" s="59"/>
      <c r="E43" s="59"/>
      <c r="F43" s="59"/>
      <c r="G43" s="59"/>
      <c r="H43" s="59"/>
      <c r="I43" s="63" t="s">
        <v>118</v>
      </c>
      <c r="J43" s="60" t="s">
        <v>132</v>
      </c>
      <c r="K43" s="60"/>
      <c r="L43" s="96"/>
    </row>
    <row r="44" spans="1:12" ht="12.75">
      <c r="A44" s="98">
        <v>18</v>
      </c>
      <c r="B44" s="59" t="s">
        <v>168</v>
      </c>
      <c r="C44" s="59"/>
      <c r="D44" s="59"/>
      <c r="E44" s="59"/>
      <c r="F44" s="59"/>
      <c r="G44" s="59"/>
      <c r="H44" s="59"/>
      <c r="I44" s="63" t="s">
        <v>118</v>
      </c>
      <c r="J44" s="60" t="s">
        <v>132</v>
      </c>
      <c r="K44" s="60"/>
      <c r="L44" s="96"/>
    </row>
    <row r="45" spans="1:12" ht="12.75">
      <c r="A45" s="98">
        <v>19</v>
      </c>
      <c r="B45" s="59" t="s">
        <v>169</v>
      </c>
      <c r="C45" s="59"/>
      <c r="D45" s="59"/>
      <c r="E45" s="59"/>
      <c r="F45" s="59"/>
      <c r="G45" s="59"/>
      <c r="H45" s="59"/>
      <c r="I45" s="63" t="s">
        <v>118</v>
      </c>
      <c r="J45" s="60" t="s">
        <v>132</v>
      </c>
      <c r="K45" s="60"/>
      <c r="L45" s="96"/>
    </row>
    <row r="46" spans="1:12" ht="12.75">
      <c r="A46" s="98">
        <v>20</v>
      </c>
      <c r="B46" s="59" t="s">
        <v>170</v>
      </c>
      <c r="C46" s="72"/>
      <c r="D46" s="72"/>
      <c r="E46" s="72"/>
      <c r="F46" s="72"/>
      <c r="G46" s="72"/>
      <c r="H46" s="72"/>
      <c r="I46" s="63" t="s">
        <v>118</v>
      </c>
      <c r="J46" s="71" t="s">
        <v>132</v>
      </c>
      <c r="K46" s="60"/>
      <c r="L46" s="96"/>
    </row>
    <row r="47" spans="1:12" ht="12.75">
      <c r="A47" s="98">
        <v>21</v>
      </c>
      <c r="B47" s="59" t="s">
        <v>171</v>
      </c>
      <c r="C47" s="72"/>
      <c r="D47" s="72"/>
      <c r="E47" s="72"/>
      <c r="F47" s="72"/>
      <c r="G47" s="72"/>
      <c r="H47" s="72"/>
      <c r="I47" s="63" t="s">
        <v>118</v>
      </c>
      <c r="J47" s="71" t="s">
        <v>132</v>
      </c>
      <c r="K47" s="60"/>
      <c r="L47" s="96"/>
    </row>
    <row r="48" spans="1:12" ht="12.75">
      <c r="A48" s="98">
        <v>22</v>
      </c>
      <c r="B48" s="59" t="s">
        <v>172</v>
      </c>
      <c r="C48" s="72"/>
      <c r="D48" s="72"/>
      <c r="E48" s="72"/>
      <c r="F48" s="72"/>
      <c r="G48" s="72"/>
      <c r="H48" s="72"/>
      <c r="I48" s="63"/>
      <c r="J48" s="71"/>
      <c r="K48" s="60"/>
      <c r="L48" s="96"/>
    </row>
    <row r="49" spans="1:12" ht="12.75">
      <c r="A49" s="99"/>
      <c r="B49" s="60" t="s">
        <v>173</v>
      </c>
      <c r="C49" s="62"/>
      <c r="D49" s="62"/>
      <c r="E49" s="62"/>
      <c r="F49" s="62"/>
      <c r="G49" s="62"/>
      <c r="H49" s="77"/>
      <c r="I49" s="63"/>
      <c r="J49" s="169">
        <v>311328.26</v>
      </c>
      <c r="K49" s="60"/>
      <c r="L49" s="96"/>
    </row>
    <row r="50" spans="1:12" ht="12.75">
      <c r="A50" s="99"/>
      <c r="B50" s="60" t="s">
        <v>174</v>
      </c>
      <c r="C50" s="62"/>
      <c r="D50" s="62"/>
      <c r="E50" s="62"/>
      <c r="F50" s="62"/>
      <c r="G50" s="62"/>
      <c r="H50" s="77"/>
      <c r="I50" s="63"/>
      <c r="J50" s="169">
        <v>9925.04</v>
      </c>
      <c r="K50" s="60"/>
      <c r="L50" s="96"/>
    </row>
    <row r="51" spans="1:12" ht="12.75">
      <c r="A51" s="99"/>
      <c r="B51" s="60" t="s">
        <v>175</v>
      </c>
      <c r="C51" s="62"/>
      <c r="D51" s="62"/>
      <c r="E51" s="62"/>
      <c r="F51" s="62"/>
      <c r="G51" s="62"/>
      <c r="H51" s="77"/>
      <c r="I51" s="63"/>
      <c r="J51" s="169">
        <v>310743.23</v>
      </c>
      <c r="K51" s="60"/>
      <c r="L51" s="96"/>
    </row>
    <row r="52" spans="1:12" ht="12.75">
      <c r="A52" s="98">
        <v>23</v>
      </c>
      <c r="B52" s="59" t="s">
        <v>176</v>
      </c>
      <c r="C52" s="72"/>
      <c r="D52" s="72"/>
      <c r="E52" s="72"/>
      <c r="F52" s="72"/>
      <c r="G52" s="72"/>
      <c r="H52" s="72"/>
      <c r="I52" s="58" t="s">
        <v>118</v>
      </c>
      <c r="J52" s="71"/>
      <c r="K52" s="60"/>
      <c r="L52" s="96"/>
    </row>
    <row r="53" spans="1:12" ht="12.75">
      <c r="A53" s="99"/>
      <c r="B53" s="60" t="s">
        <v>177</v>
      </c>
      <c r="C53" s="62" t="s">
        <v>178</v>
      </c>
      <c r="D53" s="62"/>
      <c r="E53" s="62"/>
      <c r="F53" s="62"/>
      <c r="G53" s="62"/>
      <c r="H53" s="62"/>
      <c r="I53" s="58"/>
      <c r="J53" s="71"/>
      <c r="K53" s="60"/>
      <c r="L53" s="96"/>
    </row>
    <row r="54" spans="1:12" ht="12.75">
      <c r="A54" s="98">
        <v>24</v>
      </c>
      <c r="B54" s="59" t="s">
        <v>179</v>
      </c>
      <c r="C54" s="72"/>
      <c r="D54" s="72"/>
      <c r="E54" s="72"/>
      <c r="F54" s="72"/>
      <c r="G54" s="72"/>
      <c r="H54" s="72"/>
      <c r="I54" s="58" t="s">
        <v>118</v>
      </c>
      <c r="J54" s="71" t="s">
        <v>132</v>
      </c>
      <c r="K54" s="60"/>
      <c r="L54" s="96"/>
    </row>
    <row r="55" spans="1:12" ht="12.75">
      <c r="A55" s="98">
        <v>25</v>
      </c>
      <c r="B55" s="59" t="s">
        <v>180</v>
      </c>
      <c r="C55" s="72"/>
      <c r="D55" s="72"/>
      <c r="E55" s="72"/>
      <c r="F55" s="72"/>
      <c r="G55" s="72"/>
      <c r="H55" s="72"/>
      <c r="I55" s="58"/>
      <c r="J55" s="71" t="s">
        <v>132</v>
      </c>
      <c r="K55" s="60"/>
      <c r="L55" s="96"/>
    </row>
    <row r="56" spans="1:12" ht="12.75">
      <c r="A56" s="98"/>
      <c r="B56" s="59" t="s">
        <v>181</v>
      </c>
      <c r="C56" s="72"/>
      <c r="D56" s="72"/>
      <c r="E56" s="72"/>
      <c r="F56" s="72"/>
      <c r="G56" s="72"/>
      <c r="H56" s="72"/>
      <c r="I56" s="58" t="s">
        <v>118</v>
      </c>
      <c r="J56" s="71" t="s">
        <v>132</v>
      </c>
      <c r="K56" s="60"/>
      <c r="L56" s="96"/>
    </row>
    <row r="57" spans="1:12" ht="12.75">
      <c r="A57" s="101">
        <v>26</v>
      </c>
      <c r="B57" s="183" t="s">
        <v>182</v>
      </c>
      <c r="C57" s="183"/>
      <c r="D57" s="183"/>
      <c r="E57" s="183"/>
      <c r="F57" s="183"/>
      <c r="G57" s="183"/>
      <c r="H57" s="183"/>
      <c r="I57" s="58" t="s">
        <v>118</v>
      </c>
      <c r="J57" s="60"/>
      <c r="K57" s="60"/>
      <c r="L57" s="96"/>
    </row>
    <row r="58" spans="1:12" ht="12.75">
      <c r="A58" s="99"/>
      <c r="B58" s="60"/>
      <c r="C58" s="60"/>
      <c r="D58" s="184" t="s">
        <v>119</v>
      </c>
      <c r="E58" s="184"/>
      <c r="F58" s="60"/>
      <c r="G58" s="60"/>
      <c r="H58" s="66" t="s">
        <v>120</v>
      </c>
      <c r="I58" s="58"/>
      <c r="J58" s="78" t="s">
        <v>183</v>
      </c>
      <c r="K58" s="60"/>
      <c r="L58" s="96"/>
    </row>
    <row r="59" spans="1:12" ht="12.75">
      <c r="A59" s="99"/>
      <c r="B59" s="60"/>
      <c r="C59" s="60"/>
      <c r="D59" s="179" t="s">
        <v>173</v>
      </c>
      <c r="E59" s="179"/>
      <c r="F59" s="179"/>
      <c r="G59" s="60"/>
      <c r="H59" s="61">
        <v>85.71</v>
      </c>
      <c r="I59" s="79"/>
      <c r="J59" s="80">
        <v>245000</v>
      </c>
      <c r="K59" s="60"/>
      <c r="L59" s="96"/>
    </row>
    <row r="60" spans="1:12" ht="12.75">
      <c r="A60" s="99"/>
      <c r="B60" s="60"/>
      <c r="C60" s="60"/>
      <c r="D60" s="179" t="s">
        <v>184</v>
      </c>
      <c r="E60" s="179"/>
      <c r="F60" s="179"/>
      <c r="G60" s="60"/>
      <c r="H60" s="61">
        <v>83.64</v>
      </c>
      <c r="I60" s="79"/>
      <c r="J60" s="80">
        <v>50000</v>
      </c>
      <c r="K60" s="60"/>
      <c r="L60" s="96"/>
    </row>
    <row r="61" spans="1:12" ht="12.75">
      <c r="A61" s="99"/>
      <c r="B61" s="60"/>
      <c r="C61" s="60"/>
      <c r="D61" s="179" t="s">
        <v>185</v>
      </c>
      <c r="E61" s="179"/>
      <c r="F61" s="179"/>
      <c r="G61" s="60"/>
      <c r="H61" s="61">
        <v>55.83</v>
      </c>
      <c r="I61" s="79"/>
      <c r="J61" s="80">
        <v>209920</v>
      </c>
      <c r="K61" s="60"/>
      <c r="L61" s="96"/>
    </row>
    <row r="62" spans="1:12" ht="12.75">
      <c r="A62" s="98">
        <v>27</v>
      </c>
      <c r="B62" s="59" t="s">
        <v>186</v>
      </c>
      <c r="C62" s="72"/>
      <c r="D62" s="72"/>
      <c r="E62" s="72"/>
      <c r="F62" s="72"/>
      <c r="G62" s="72"/>
      <c r="H62" s="72"/>
      <c r="I62" s="58" t="s">
        <v>118</v>
      </c>
      <c r="J62" s="71" t="s">
        <v>132</v>
      </c>
      <c r="K62" s="60"/>
      <c r="L62" s="96"/>
    </row>
    <row r="63" spans="1:12" ht="12.75">
      <c r="A63" s="98">
        <v>28</v>
      </c>
      <c r="B63" s="59" t="s">
        <v>187</v>
      </c>
      <c r="C63" s="72"/>
      <c r="D63" s="72"/>
      <c r="E63" s="72"/>
      <c r="F63" s="72"/>
      <c r="G63" s="72"/>
      <c r="H63" s="72"/>
      <c r="I63" s="58" t="s">
        <v>118</v>
      </c>
      <c r="J63" s="71" t="s">
        <v>132</v>
      </c>
      <c r="K63" s="60"/>
      <c r="L63" s="96"/>
    </row>
    <row r="64" spans="1:12" ht="12.75">
      <c r="A64" s="98">
        <v>29</v>
      </c>
      <c r="B64" s="59" t="s">
        <v>188</v>
      </c>
      <c r="C64" s="72"/>
      <c r="D64" s="72"/>
      <c r="E64" s="72"/>
      <c r="F64" s="72"/>
      <c r="G64" s="72"/>
      <c r="H64" s="72"/>
      <c r="I64" s="58" t="s">
        <v>118</v>
      </c>
      <c r="J64" s="71" t="s">
        <v>132</v>
      </c>
      <c r="K64" s="60"/>
      <c r="L64" s="96"/>
    </row>
    <row r="65" spans="1:12" ht="12.75">
      <c r="A65" s="99"/>
      <c r="B65" s="60"/>
      <c r="C65" s="62"/>
      <c r="D65" s="62"/>
      <c r="E65" s="62"/>
      <c r="F65" s="62"/>
      <c r="G65" s="62"/>
      <c r="H65" s="62"/>
      <c r="I65" s="58"/>
      <c r="J65" s="71"/>
      <c r="K65" s="60"/>
      <c r="L65" s="96"/>
    </row>
    <row r="66" spans="1:12" ht="12.75">
      <c r="A66" s="99"/>
      <c r="B66" s="60" t="s">
        <v>189</v>
      </c>
      <c r="C66" s="60"/>
      <c r="D66" s="60"/>
      <c r="E66" s="60"/>
      <c r="F66" s="60"/>
      <c r="G66" s="60"/>
      <c r="H66" s="60"/>
      <c r="I66" s="58"/>
      <c r="J66" s="60"/>
      <c r="K66" s="60"/>
      <c r="L66" s="96"/>
    </row>
    <row r="67" spans="1:12" ht="12.75">
      <c r="A67" s="99"/>
      <c r="B67" s="60"/>
      <c r="C67" s="60"/>
      <c r="D67" s="60"/>
      <c r="E67" s="81" t="s">
        <v>190</v>
      </c>
      <c r="F67" s="60"/>
      <c r="G67" s="81" t="s">
        <v>191</v>
      </c>
      <c r="H67" s="66" t="s">
        <v>192</v>
      </c>
      <c r="I67" s="58"/>
      <c r="J67" s="66" t="s">
        <v>128</v>
      </c>
      <c r="K67" s="60"/>
      <c r="L67" s="96"/>
    </row>
    <row r="68" spans="1:12" ht="12.75">
      <c r="A68" s="99"/>
      <c r="B68" s="60"/>
      <c r="C68" s="60"/>
      <c r="D68" s="60"/>
      <c r="E68" s="81"/>
      <c r="F68" s="60"/>
      <c r="G68" s="81"/>
      <c r="H68" s="66"/>
      <c r="I68" s="58"/>
      <c r="J68" s="66"/>
      <c r="K68" s="60"/>
      <c r="L68" s="96"/>
    </row>
    <row r="69" spans="1:12" ht="12.75">
      <c r="A69" s="99"/>
      <c r="B69" s="60" t="s">
        <v>193</v>
      </c>
      <c r="C69" s="60"/>
      <c r="D69" s="60"/>
      <c r="E69" s="60"/>
      <c r="F69" s="60"/>
      <c r="G69" s="60"/>
      <c r="H69" s="60"/>
      <c r="I69" s="58"/>
      <c r="J69" s="60"/>
      <c r="K69" s="60"/>
      <c r="L69" s="96"/>
    </row>
    <row r="70" spans="1:12" ht="12.75">
      <c r="A70" s="99"/>
      <c r="B70" s="60"/>
      <c r="C70" s="60"/>
      <c r="D70" s="60"/>
      <c r="E70" s="66" t="s">
        <v>190</v>
      </c>
      <c r="F70" s="60"/>
      <c r="G70" s="66" t="s">
        <v>191</v>
      </c>
      <c r="H70" s="66" t="s">
        <v>192</v>
      </c>
      <c r="I70" s="58"/>
      <c r="J70" s="66" t="s">
        <v>128</v>
      </c>
      <c r="K70" s="60"/>
      <c r="L70" s="96"/>
    </row>
    <row r="71" spans="1:12" ht="12.75">
      <c r="A71" s="99"/>
      <c r="B71" s="60"/>
      <c r="C71" s="60"/>
      <c r="D71" s="60"/>
      <c r="E71" s="61" t="s">
        <v>194</v>
      </c>
      <c r="F71" s="60"/>
      <c r="G71" s="61" t="s">
        <v>194</v>
      </c>
      <c r="H71" s="61" t="s">
        <v>194</v>
      </c>
      <c r="I71" s="58"/>
      <c r="J71" s="61" t="s">
        <v>194</v>
      </c>
      <c r="K71" s="60"/>
      <c r="L71" s="96"/>
    </row>
    <row r="72" spans="1:12" ht="12.75">
      <c r="A72" s="99"/>
      <c r="B72" s="60" t="s">
        <v>195</v>
      </c>
      <c r="C72" s="60"/>
      <c r="D72" s="60"/>
      <c r="E72" s="60"/>
      <c r="F72" s="60"/>
      <c r="G72" s="60"/>
      <c r="H72" s="60"/>
      <c r="I72" s="58"/>
      <c r="J72" s="60"/>
      <c r="K72" s="60"/>
      <c r="L72" s="96"/>
    </row>
    <row r="73" spans="1:12" ht="12.75">
      <c r="A73" s="99"/>
      <c r="B73" s="60"/>
      <c r="C73" s="60"/>
      <c r="D73" s="60"/>
      <c r="E73" s="66" t="s">
        <v>190</v>
      </c>
      <c r="F73" s="60"/>
      <c r="G73" s="66" t="s">
        <v>191</v>
      </c>
      <c r="H73" s="66" t="s">
        <v>192</v>
      </c>
      <c r="I73" s="58"/>
      <c r="J73" s="66" t="s">
        <v>128</v>
      </c>
      <c r="K73" s="60"/>
      <c r="L73" s="96"/>
    </row>
    <row r="74" spans="1:12" ht="12.75">
      <c r="A74" s="99"/>
      <c r="B74" s="60"/>
      <c r="C74" s="60"/>
      <c r="D74" s="60"/>
      <c r="E74" s="61" t="s">
        <v>194</v>
      </c>
      <c r="F74" s="61"/>
      <c r="G74" s="61" t="s">
        <v>194</v>
      </c>
      <c r="H74" s="61" t="s">
        <v>194</v>
      </c>
      <c r="I74" s="58"/>
      <c r="J74" s="61" t="s">
        <v>194</v>
      </c>
      <c r="K74" s="60"/>
      <c r="L74" s="96"/>
    </row>
    <row r="75" spans="1:12" ht="12.75">
      <c r="A75" s="98">
        <v>30</v>
      </c>
      <c r="B75" s="59" t="s">
        <v>196</v>
      </c>
      <c r="C75" s="59"/>
      <c r="D75" s="59"/>
      <c r="E75" s="59"/>
      <c r="F75" s="59"/>
      <c r="G75" s="59"/>
      <c r="H75" s="59"/>
      <c r="I75" s="58" t="s">
        <v>118</v>
      </c>
      <c r="J75" s="82">
        <v>3</v>
      </c>
      <c r="K75" s="60"/>
      <c r="L75" s="96"/>
    </row>
    <row r="76" spans="1:12" ht="12.75">
      <c r="A76" s="101">
        <v>31</v>
      </c>
      <c r="B76" s="59" t="s">
        <v>197</v>
      </c>
      <c r="C76" s="59"/>
      <c r="D76" s="59"/>
      <c r="E76" s="59"/>
      <c r="F76" s="59"/>
      <c r="G76" s="59"/>
      <c r="H76" s="59"/>
      <c r="I76" s="58"/>
      <c r="J76" s="59"/>
      <c r="K76" s="60"/>
      <c r="L76" s="96"/>
    </row>
    <row r="77" spans="1:12" ht="12.75">
      <c r="A77" s="99"/>
      <c r="B77" s="59" t="s">
        <v>198</v>
      </c>
      <c r="C77" s="60"/>
      <c r="D77" s="60"/>
      <c r="E77" s="60"/>
      <c r="F77" s="60"/>
      <c r="G77" s="60"/>
      <c r="H77" s="60"/>
      <c r="I77" s="58" t="s">
        <v>118</v>
      </c>
      <c r="J77" s="60" t="s">
        <v>132</v>
      </c>
      <c r="K77" s="60"/>
      <c r="L77" s="96"/>
    </row>
    <row r="78" spans="1:12" ht="13.5" thickBot="1">
      <c r="A78" s="102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4"/>
    </row>
  </sheetData>
  <sheetProtection/>
  <mergeCells count="15">
    <mergeCell ref="D60:F60"/>
    <mergeCell ref="D61:F61"/>
    <mergeCell ref="C24:H24"/>
    <mergeCell ref="C33:K33"/>
    <mergeCell ref="C34:J34"/>
    <mergeCell ref="B57:H57"/>
    <mergeCell ref="D58:E58"/>
    <mergeCell ref="D59:F59"/>
    <mergeCell ref="C22:H22"/>
    <mergeCell ref="C23:H23"/>
    <mergeCell ref="J16:L16"/>
    <mergeCell ref="A3:K3"/>
    <mergeCell ref="E7:F7"/>
    <mergeCell ref="C20:H20"/>
    <mergeCell ref="C21:H2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="75" zoomScaleNormal="75" zoomScaleSheetLayoutView="75" zoomScalePageLayoutView="0" workbookViewId="0" topLeftCell="A4">
      <selection activeCell="G4" sqref="G4"/>
    </sheetView>
  </sheetViews>
  <sheetFormatPr defaultColWidth="9.00390625" defaultRowHeight="12.75"/>
  <cols>
    <col min="1" max="1" width="61.125" style="0" customWidth="1"/>
    <col min="2" max="2" width="0.37109375" style="0" hidden="1" customWidth="1"/>
    <col min="3" max="3" width="0.875" style="0" hidden="1" customWidth="1"/>
    <col min="4" max="4" width="11.875" style="0" hidden="1" customWidth="1"/>
    <col min="5" max="5" width="0.12890625" style="0" customWidth="1"/>
    <col min="6" max="6" width="25.25390625" style="0" hidden="1" customWidth="1"/>
    <col min="7" max="7" width="25.25390625" style="0" customWidth="1"/>
    <col min="8" max="8" width="21.625" style="8" customWidth="1"/>
    <col min="10" max="10" width="20.875" style="0" bestFit="1" customWidth="1"/>
  </cols>
  <sheetData>
    <row r="1" spans="1:8" ht="15.75">
      <c r="A1" s="194" t="s">
        <v>100</v>
      </c>
      <c r="B1" s="194"/>
      <c r="C1" s="194"/>
      <c r="D1" s="194"/>
      <c r="E1" s="194"/>
      <c r="F1" s="194"/>
      <c r="G1" s="194"/>
      <c r="H1" s="194"/>
    </row>
    <row r="2" spans="1:8" ht="15.75">
      <c r="A2" s="194" t="s">
        <v>109</v>
      </c>
      <c r="B2" s="194"/>
      <c r="C2" s="194"/>
      <c r="D2" s="194"/>
      <c r="E2" s="194"/>
      <c r="F2" s="194"/>
      <c r="G2" s="194"/>
      <c r="H2" s="194"/>
    </row>
    <row r="3" spans="1:8" ht="12.75">
      <c r="A3" s="1"/>
      <c r="B3" s="195"/>
      <c r="C3" s="195"/>
      <c r="D3" s="1"/>
      <c r="E3" s="1"/>
      <c r="F3" s="1"/>
      <c r="G3" s="1"/>
      <c r="H3" s="9"/>
    </row>
    <row r="4" spans="1:8" ht="15">
      <c r="A4" s="1"/>
      <c r="B4" s="196" t="s">
        <v>73</v>
      </c>
      <c r="C4" s="196"/>
      <c r="D4" s="196" t="s">
        <v>72</v>
      </c>
      <c r="E4" s="196"/>
      <c r="F4" s="23" t="s">
        <v>80</v>
      </c>
      <c r="G4" s="23" t="s">
        <v>80</v>
      </c>
      <c r="H4" s="21" t="s">
        <v>77</v>
      </c>
    </row>
    <row r="5" spans="2:8" ht="15">
      <c r="B5" s="189"/>
      <c r="C5" s="189"/>
      <c r="D5" s="190"/>
      <c r="E5" s="190"/>
      <c r="F5" s="15">
        <v>2004</v>
      </c>
      <c r="G5" s="15">
        <v>2007</v>
      </c>
      <c r="H5" s="16">
        <v>2008</v>
      </c>
    </row>
    <row r="6" spans="1:8" ht="12.75">
      <c r="A6" s="5" t="s">
        <v>23</v>
      </c>
      <c r="B6" s="191"/>
      <c r="C6" s="191"/>
      <c r="D6" s="192"/>
      <c r="E6" s="193"/>
      <c r="F6" s="22"/>
      <c r="G6" s="22"/>
      <c r="H6" s="26"/>
    </row>
    <row r="7" spans="1:8" ht="15">
      <c r="A7" s="5" t="s">
        <v>24</v>
      </c>
      <c r="B7" s="185">
        <v>1604564925947</v>
      </c>
      <c r="C7" s="186"/>
      <c r="D7" s="185">
        <v>1145287365720</v>
      </c>
      <c r="E7" s="186"/>
      <c r="F7" s="25">
        <v>166300</v>
      </c>
      <c r="G7" s="25">
        <v>139150</v>
      </c>
      <c r="H7" s="25">
        <v>201400</v>
      </c>
    </row>
    <row r="8" spans="1:8" ht="15">
      <c r="A8" s="5" t="s">
        <v>25</v>
      </c>
      <c r="B8" s="185">
        <v>15617786320</v>
      </c>
      <c r="C8" s="186"/>
      <c r="D8" s="185">
        <v>14079832408</v>
      </c>
      <c r="E8" s="186"/>
      <c r="F8" s="25"/>
      <c r="G8" s="25"/>
      <c r="H8" s="25"/>
    </row>
    <row r="9" spans="1:8" ht="15">
      <c r="A9" s="5" t="s">
        <v>26</v>
      </c>
      <c r="B9" s="185"/>
      <c r="C9" s="186"/>
      <c r="D9" s="185"/>
      <c r="E9" s="186"/>
      <c r="F9" s="25"/>
      <c r="G9" s="25"/>
      <c r="H9" s="25">
        <v>148.01</v>
      </c>
    </row>
    <row r="10" spans="1:8" ht="15">
      <c r="A10" s="5" t="s">
        <v>27</v>
      </c>
      <c r="B10" s="185"/>
      <c r="C10" s="186"/>
      <c r="D10" s="185"/>
      <c r="E10" s="186"/>
      <c r="F10" s="25"/>
      <c r="G10" s="25"/>
      <c r="H10" s="25"/>
    </row>
    <row r="11" spans="1:8" ht="15">
      <c r="A11" s="5" t="s">
        <v>28</v>
      </c>
      <c r="B11" s="185">
        <v>20366912000</v>
      </c>
      <c r="C11" s="186"/>
      <c r="D11" s="185">
        <v>22727112000</v>
      </c>
      <c r="E11" s="186"/>
      <c r="F11" s="25"/>
      <c r="G11" s="25"/>
      <c r="H11" s="25"/>
    </row>
    <row r="12" spans="1:8" ht="15">
      <c r="A12" s="5" t="s">
        <v>29</v>
      </c>
      <c r="B12" s="185"/>
      <c r="C12" s="186"/>
      <c r="D12" s="185">
        <v>443610000</v>
      </c>
      <c r="E12" s="186"/>
      <c r="F12" s="25"/>
      <c r="G12" s="25"/>
      <c r="H12" s="25"/>
    </row>
    <row r="13" spans="1:8" ht="15">
      <c r="A13" s="5" t="s">
        <v>30</v>
      </c>
      <c r="B13" s="185"/>
      <c r="C13" s="186"/>
      <c r="D13" s="185"/>
      <c r="E13" s="186"/>
      <c r="F13" s="25"/>
      <c r="G13" s="25"/>
      <c r="H13" s="25"/>
    </row>
    <row r="14" spans="1:8" ht="15">
      <c r="A14" s="5" t="s">
        <v>31</v>
      </c>
      <c r="B14" s="185">
        <f>(B7+B8)-B11</f>
        <v>1599815800267</v>
      </c>
      <c r="C14" s="186"/>
      <c r="D14" s="185">
        <f>(D7+D8)-(D11+D12)</f>
        <v>1136196476128</v>
      </c>
      <c r="E14" s="186"/>
      <c r="F14" s="25">
        <f>(F7+F8+F9)-(F11+F12)</f>
        <v>166300</v>
      </c>
      <c r="G14" s="25">
        <f>(G7+G8+G9)-(G11+G12)</f>
        <v>139150</v>
      </c>
      <c r="H14" s="25">
        <f>(H7+H8+H9)-(H11+H12)</f>
        <v>201548.01</v>
      </c>
    </row>
    <row r="15" spans="1:8" ht="15">
      <c r="A15" s="5" t="s">
        <v>32</v>
      </c>
      <c r="B15" s="185"/>
      <c r="C15" s="186"/>
      <c r="D15" s="185"/>
      <c r="E15" s="186"/>
      <c r="F15" s="25"/>
      <c r="G15" s="25"/>
      <c r="H15" s="25"/>
    </row>
    <row r="16" spans="1:8" ht="15">
      <c r="A16" s="5" t="s">
        <v>33</v>
      </c>
      <c r="B16" s="185">
        <v>1217473551288</v>
      </c>
      <c r="C16" s="186"/>
      <c r="D16" s="185">
        <v>874433748635</v>
      </c>
      <c r="E16" s="186"/>
      <c r="F16" s="25"/>
      <c r="G16" s="25"/>
      <c r="H16" s="25"/>
    </row>
    <row r="17" spans="1:8" ht="15">
      <c r="A17" s="5" t="s">
        <v>34</v>
      </c>
      <c r="B17" s="185"/>
      <c r="C17" s="186"/>
      <c r="D17" s="185"/>
      <c r="E17" s="186"/>
      <c r="F17" s="25"/>
      <c r="G17" s="25"/>
      <c r="H17" s="25"/>
    </row>
    <row r="18" spans="1:8" ht="15">
      <c r="A18" s="5" t="s">
        <v>35</v>
      </c>
      <c r="B18" s="185"/>
      <c r="C18" s="186"/>
      <c r="D18" s="185"/>
      <c r="E18" s="186"/>
      <c r="F18" s="24"/>
      <c r="G18" s="24"/>
      <c r="H18" s="24"/>
    </row>
    <row r="19" spans="1:8" ht="15">
      <c r="A19" s="5" t="s">
        <v>36</v>
      </c>
      <c r="B19" s="185"/>
      <c r="C19" s="186"/>
      <c r="D19" s="185"/>
      <c r="E19" s="186"/>
      <c r="F19" s="24"/>
      <c r="G19" s="24"/>
      <c r="H19" s="24"/>
    </row>
    <row r="20" spans="1:8" ht="15">
      <c r="A20" s="5" t="s">
        <v>37</v>
      </c>
      <c r="B20" s="185">
        <f>B14-B16</f>
        <v>382342248979</v>
      </c>
      <c r="C20" s="186"/>
      <c r="D20" s="185">
        <f>D14-(D16+D17)</f>
        <v>261762727493</v>
      </c>
      <c r="E20" s="186"/>
      <c r="F20" s="25">
        <f>F14-(F16+F17)</f>
        <v>166300</v>
      </c>
      <c r="G20" s="25">
        <f>G14-(G16+G17)</f>
        <v>139150</v>
      </c>
      <c r="H20" s="25">
        <f>H14-(H16+H17)</f>
        <v>201548.01</v>
      </c>
    </row>
    <row r="21" spans="1:8" ht="15">
      <c r="A21" s="5" t="s">
        <v>38</v>
      </c>
      <c r="B21" s="185"/>
      <c r="C21" s="186"/>
      <c r="D21" s="185"/>
      <c r="E21" s="186"/>
      <c r="F21" s="24"/>
      <c r="G21" s="24"/>
      <c r="H21" s="24"/>
    </row>
    <row r="22" spans="1:8" ht="15">
      <c r="A22" s="5" t="s">
        <v>39</v>
      </c>
      <c r="B22" s="185"/>
      <c r="C22" s="186"/>
      <c r="D22" s="185"/>
      <c r="E22" s="186"/>
      <c r="F22" s="24"/>
      <c r="G22" s="24"/>
      <c r="H22" s="24"/>
    </row>
    <row r="23" spans="1:10" ht="15">
      <c r="A23" s="5" t="s">
        <v>40</v>
      </c>
      <c r="B23" s="185"/>
      <c r="C23" s="186"/>
      <c r="D23" s="185"/>
      <c r="E23" s="186"/>
      <c r="F23" s="25"/>
      <c r="G23" s="25"/>
      <c r="H23" s="25"/>
      <c r="J23" s="4"/>
    </row>
    <row r="24" spans="1:8" ht="15">
      <c r="A24" s="5" t="s">
        <v>41</v>
      </c>
      <c r="B24" s="185">
        <v>148819030497</v>
      </c>
      <c r="C24" s="186"/>
      <c r="D24" s="185">
        <v>147716377359</v>
      </c>
      <c r="E24" s="186"/>
      <c r="F24" s="25">
        <v>145282.42</v>
      </c>
      <c r="G24" s="25">
        <v>120995.29</v>
      </c>
      <c r="H24" s="25">
        <v>191816.9</v>
      </c>
    </row>
    <row r="25" spans="1:8" ht="15">
      <c r="A25" s="5" t="s">
        <v>67</v>
      </c>
      <c r="B25" s="185">
        <f>B20-B24</f>
        <v>233523218482</v>
      </c>
      <c r="C25" s="186"/>
      <c r="D25" s="185">
        <f>D20-D24</f>
        <v>114046350134</v>
      </c>
      <c r="E25" s="186"/>
      <c r="F25" s="25">
        <f>F20-(F23+F24)</f>
        <v>21017.579999999987</v>
      </c>
      <c r="G25" s="25">
        <f>G20-(G23+G24)</f>
        <v>18154.710000000006</v>
      </c>
      <c r="H25" s="25">
        <f>H20-(H23+H24)</f>
        <v>9731.110000000015</v>
      </c>
    </row>
    <row r="26" spans="1:8" ht="15">
      <c r="A26" s="187" t="s">
        <v>87</v>
      </c>
      <c r="B26" s="187"/>
      <c r="C26" s="6"/>
      <c r="D26" s="185"/>
      <c r="E26" s="186"/>
      <c r="F26" s="24"/>
      <c r="G26" s="24"/>
      <c r="H26" s="24"/>
    </row>
    <row r="27" spans="1:8" ht="15">
      <c r="A27" s="5" t="s">
        <v>42</v>
      </c>
      <c r="B27" s="185">
        <v>8960000000</v>
      </c>
      <c r="C27" s="186"/>
      <c r="D27" s="185">
        <v>14077256284</v>
      </c>
      <c r="E27" s="186"/>
      <c r="F27" s="25">
        <v>190909</v>
      </c>
      <c r="G27" s="25">
        <v>404352.96</v>
      </c>
      <c r="H27" s="25"/>
    </row>
    <row r="28" spans="1:8" ht="15">
      <c r="A28" s="5" t="s">
        <v>43</v>
      </c>
      <c r="B28" s="6"/>
      <c r="C28" s="6"/>
      <c r="D28" s="185"/>
      <c r="E28" s="186"/>
      <c r="F28" s="25"/>
      <c r="G28" s="25"/>
      <c r="H28" s="25"/>
    </row>
    <row r="29" spans="1:8" ht="15">
      <c r="A29" s="5" t="s">
        <v>44</v>
      </c>
      <c r="B29" s="185">
        <v>22260225</v>
      </c>
      <c r="C29" s="186"/>
      <c r="D29" s="185"/>
      <c r="E29" s="186"/>
      <c r="F29" s="25"/>
      <c r="G29" s="25"/>
      <c r="H29" s="25"/>
    </row>
    <row r="30" spans="1:8" ht="15">
      <c r="A30" s="5" t="s">
        <v>45</v>
      </c>
      <c r="B30" s="188"/>
      <c r="C30" s="188"/>
      <c r="D30" s="185"/>
      <c r="E30" s="186"/>
      <c r="F30" s="25"/>
      <c r="G30" s="25"/>
      <c r="H30" s="25"/>
    </row>
    <row r="31" spans="1:8" ht="15">
      <c r="A31" s="5" t="s">
        <v>46</v>
      </c>
      <c r="B31" s="188"/>
      <c r="C31" s="188"/>
      <c r="D31" s="185"/>
      <c r="E31" s="186"/>
      <c r="F31" s="25"/>
      <c r="G31" s="25"/>
      <c r="H31" s="25"/>
    </row>
    <row r="32" spans="1:8" ht="15">
      <c r="A32" s="5" t="s">
        <v>47</v>
      </c>
      <c r="B32" s="188"/>
      <c r="C32" s="188"/>
      <c r="D32" s="185"/>
      <c r="E32" s="186"/>
      <c r="F32" s="25"/>
      <c r="G32" s="25"/>
      <c r="H32" s="25"/>
    </row>
    <row r="33" spans="1:8" ht="15">
      <c r="A33" s="5" t="s">
        <v>48</v>
      </c>
      <c r="B33" s="185">
        <v>10781379011</v>
      </c>
      <c r="C33" s="186"/>
      <c r="D33" s="185">
        <v>31921581686</v>
      </c>
      <c r="E33" s="186"/>
      <c r="F33" s="25"/>
      <c r="G33" s="25"/>
      <c r="H33" s="25"/>
    </row>
    <row r="34" spans="1:8" ht="15">
      <c r="A34" s="5" t="s">
        <v>83</v>
      </c>
      <c r="B34" s="18"/>
      <c r="C34" s="19"/>
      <c r="D34" s="18"/>
      <c r="E34" s="19"/>
      <c r="F34" s="25"/>
      <c r="G34" s="25"/>
      <c r="H34" s="25"/>
    </row>
    <row r="35" spans="1:8" ht="15">
      <c r="A35" s="5" t="s">
        <v>84</v>
      </c>
      <c r="B35" s="185"/>
      <c r="C35" s="186"/>
      <c r="D35" s="185"/>
      <c r="E35" s="186"/>
      <c r="F35" s="25"/>
      <c r="G35" s="25"/>
      <c r="H35" s="25"/>
    </row>
    <row r="36" spans="1:8" ht="15">
      <c r="A36" s="5" t="s">
        <v>85</v>
      </c>
      <c r="B36" s="185"/>
      <c r="C36" s="186"/>
      <c r="D36" s="185"/>
      <c r="E36" s="186"/>
      <c r="F36" s="25"/>
      <c r="G36" s="25"/>
      <c r="H36" s="25"/>
    </row>
    <row r="37" spans="1:8" ht="15">
      <c r="A37" s="187" t="s">
        <v>49</v>
      </c>
      <c r="B37" s="187"/>
      <c r="C37" s="187"/>
      <c r="D37" s="185"/>
      <c r="E37" s="186"/>
      <c r="F37" s="25"/>
      <c r="G37" s="25"/>
      <c r="H37" s="25"/>
    </row>
    <row r="38" spans="1:8" ht="15">
      <c r="A38" s="5" t="s">
        <v>50</v>
      </c>
      <c r="B38" s="188"/>
      <c r="C38" s="188"/>
      <c r="D38" s="185"/>
      <c r="E38" s="186"/>
      <c r="F38" s="24"/>
      <c r="G38" s="24"/>
      <c r="H38" s="24"/>
    </row>
    <row r="39" spans="1:8" ht="15">
      <c r="A39" s="5" t="s">
        <v>51</v>
      </c>
      <c r="B39" s="188"/>
      <c r="C39" s="188"/>
      <c r="D39" s="185"/>
      <c r="E39" s="186"/>
      <c r="F39" s="24"/>
      <c r="G39" s="24"/>
      <c r="H39" s="24"/>
    </row>
    <row r="40" spans="1:8" ht="15">
      <c r="A40" s="5" t="s">
        <v>52</v>
      </c>
      <c r="B40" s="188"/>
      <c r="C40" s="188"/>
      <c r="D40" s="185"/>
      <c r="E40" s="186"/>
      <c r="F40" s="24"/>
      <c r="G40" s="24"/>
      <c r="H40" s="24"/>
    </row>
    <row r="41" spans="1:8" ht="15">
      <c r="A41" s="5" t="s">
        <v>53</v>
      </c>
      <c r="B41" s="185">
        <v>11139553251</v>
      </c>
      <c r="C41" s="186"/>
      <c r="D41" s="185">
        <v>31069303685</v>
      </c>
      <c r="E41" s="186"/>
      <c r="F41" s="25">
        <v>206.32</v>
      </c>
      <c r="G41" s="25"/>
      <c r="H41" s="25"/>
    </row>
    <row r="42" spans="1:8" ht="15">
      <c r="A42" s="5" t="s">
        <v>54</v>
      </c>
      <c r="B42" s="188"/>
      <c r="C42" s="188"/>
      <c r="D42" s="185"/>
      <c r="E42" s="186"/>
      <c r="F42" s="24"/>
      <c r="G42" s="24"/>
      <c r="H42" s="24"/>
    </row>
    <row r="43" spans="1:8" ht="15">
      <c r="A43" s="5" t="s">
        <v>81</v>
      </c>
      <c r="B43" s="20"/>
      <c r="C43" s="20"/>
      <c r="D43" s="18"/>
      <c r="E43" s="19"/>
      <c r="F43" s="25">
        <v>9531.94</v>
      </c>
      <c r="G43" s="25"/>
      <c r="H43" s="25"/>
    </row>
    <row r="44" spans="1:8" ht="15">
      <c r="A44" s="5" t="s">
        <v>82</v>
      </c>
      <c r="B44" s="188"/>
      <c r="C44" s="188"/>
      <c r="D44" s="185"/>
      <c r="E44" s="186"/>
      <c r="F44" s="25"/>
      <c r="G44" s="25"/>
      <c r="H44" s="25">
        <v>47.87</v>
      </c>
    </row>
    <row r="45" spans="1:8" ht="15">
      <c r="A45" s="5" t="s">
        <v>55</v>
      </c>
      <c r="B45" s="188"/>
      <c r="C45" s="188"/>
      <c r="D45" s="185"/>
      <c r="E45" s="186"/>
      <c r="F45" s="24"/>
      <c r="G45" s="24"/>
      <c r="H45" s="24"/>
    </row>
    <row r="46" spans="1:8" ht="15">
      <c r="A46" s="5" t="s">
        <v>56</v>
      </c>
      <c r="B46" s="188"/>
      <c r="C46" s="188"/>
      <c r="D46" s="185"/>
      <c r="E46" s="186"/>
      <c r="F46" s="25"/>
      <c r="G46" s="25"/>
      <c r="H46" s="25"/>
    </row>
    <row r="47" spans="1:8" ht="15">
      <c r="A47" s="5" t="s">
        <v>57</v>
      </c>
      <c r="B47" s="188"/>
      <c r="C47" s="188"/>
      <c r="D47" s="185"/>
      <c r="E47" s="186"/>
      <c r="F47" s="24"/>
      <c r="G47" s="24"/>
      <c r="H47" s="24"/>
    </row>
    <row r="48" spans="1:8" ht="15">
      <c r="A48" s="5" t="s">
        <v>69</v>
      </c>
      <c r="B48" s="185">
        <v>242147311467</v>
      </c>
      <c r="C48" s="186"/>
      <c r="D48" s="185">
        <f>(D25+D27+D33)-D41</f>
        <v>128975884419</v>
      </c>
      <c r="E48" s="186"/>
      <c r="F48" s="25">
        <f>(F25+F27+F29+F33+F34+F36)-(F41+F46+F43)</f>
        <v>202188.31999999998</v>
      </c>
      <c r="G48" s="25">
        <f>(G25+G27+G29+G33+G34+G36)-(G41+G46)</f>
        <v>422507.67000000004</v>
      </c>
      <c r="H48" s="25">
        <f>(H25+H27+H29+H33+H34+H36)-(H41+H46+H44)</f>
        <v>9683.240000000014</v>
      </c>
    </row>
    <row r="49" spans="1:8" ht="15">
      <c r="A49" s="5" t="s">
        <v>58</v>
      </c>
      <c r="B49" s="185"/>
      <c r="C49" s="186"/>
      <c r="D49" s="185"/>
      <c r="E49" s="186"/>
      <c r="F49" s="24"/>
      <c r="G49" s="24"/>
      <c r="H49" s="24"/>
    </row>
    <row r="50" spans="1:8" ht="15">
      <c r="A50" s="5" t="s">
        <v>59</v>
      </c>
      <c r="B50" s="185"/>
      <c r="C50" s="186"/>
      <c r="D50" s="185"/>
      <c r="E50" s="186"/>
      <c r="F50" s="24"/>
      <c r="G50" s="24"/>
      <c r="H50" s="24"/>
    </row>
    <row r="51" spans="1:8" ht="15">
      <c r="A51" s="5" t="s">
        <v>60</v>
      </c>
      <c r="B51" s="185"/>
      <c r="C51" s="186"/>
      <c r="D51" s="185">
        <v>5764547</v>
      </c>
      <c r="E51" s="186"/>
      <c r="F51" s="25">
        <v>10822.74</v>
      </c>
      <c r="G51" s="25">
        <v>0.04</v>
      </c>
      <c r="H51" s="25">
        <v>136.28</v>
      </c>
    </row>
    <row r="52" spans="1:8" ht="15">
      <c r="A52" s="5" t="s">
        <v>61</v>
      </c>
      <c r="B52" s="185"/>
      <c r="C52" s="186"/>
      <c r="D52" s="185"/>
      <c r="E52" s="186"/>
      <c r="F52" s="24"/>
      <c r="G52" s="24"/>
      <c r="H52" s="24"/>
    </row>
    <row r="53" spans="1:8" ht="15">
      <c r="A53" s="5" t="s">
        <v>62</v>
      </c>
      <c r="B53" s="185"/>
      <c r="C53" s="186"/>
      <c r="D53" s="185"/>
      <c r="E53" s="186"/>
      <c r="F53" s="24"/>
      <c r="G53" s="24"/>
      <c r="H53" s="24"/>
    </row>
    <row r="54" spans="1:8" ht="15">
      <c r="A54" s="5" t="s">
        <v>63</v>
      </c>
      <c r="B54" s="185"/>
      <c r="C54" s="186"/>
      <c r="D54" s="185"/>
      <c r="E54" s="186"/>
      <c r="F54" s="25"/>
      <c r="G54" s="24"/>
      <c r="H54" s="24"/>
    </row>
    <row r="55" spans="1:8" ht="15">
      <c r="A55" s="5" t="s">
        <v>64</v>
      </c>
      <c r="B55" s="185">
        <v>3903160197</v>
      </c>
      <c r="C55" s="186"/>
      <c r="D55" s="185">
        <v>1359935370</v>
      </c>
      <c r="E55" s="186"/>
      <c r="F55" s="25">
        <v>93.85</v>
      </c>
      <c r="G55" s="25">
        <v>293.3</v>
      </c>
      <c r="H55" s="25">
        <v>300.71</v>
      </c>
    </row>
    <row r="56" spans="1:8" ht="15">
      <c r="A56" s="5" t="s">
        <v>68</v>
      </c>
      <c r="B56" s="185">
        <f>B48-B55</f>
        <v>238244151270</v>
      </c>
      <c r="C56" s="186"/>
      <c r="D56" s="185">
        <f>(D48+D51)-D55</f>
        <v>127621713596</v>
      </c>
      <c r="E56" s="186"/>
      <c r="F56" s="25">
        <f>(F48+F51)-F55</f>
        <v>212917.20999999996</v>
      </c>
      <c r="G56" s="25">
        <f>(G48+G51)-G55</f>
        <v>422214.41000000003</v>
      </c>
      <c r="H56" s="25">
        <f>(H48+H51)-H55</f>
        <v>9518.810000000016</v>
      </c>
    </row>
    <row r="57" spans="1:8" ht="15.75">
      <c r="A57" s="187" t="s">
        <v>65</v>
      </c>
      <c r="B57" s="187"/>
      <c r="C57" s="3"/>
      <c r="D57" s="185"/>
      <c r="E57" s="186"/>
      <c r="F57" s="24"/>
      <c r="G57" s="24"/>
      <c r="H57" s="24"/>
    </row>
    <row r="58" spans="1:9" ht="15">
      <c r="A58" s="5" t="s">
        <v>66</v>
      </c>
      <c r="B58" s="185">
        <v>69905273917</v>
      </c>
      <c r="C58" s="186"/>
      <c r="D58" s="185">
        <v>33305900000</v>
      </c>
      <c r="E58" s="186"/>
      <c r="F58" s="25">
        <v>7293.67</v>
      </c>
      <c r="G58" s="25">
        <v>3630.95</v>
      </c>
      <c r="H58" s="25">
        <v>1963.9</v>
      </c>
      <c r="I58" s="25"/>
    </row>
    <row r="59" spans="1:8" ht="15">
      <c r="A59" s="5" t="s">
        <v>71</v>
      </c>
      <c r="B59" s="185">
        <f>B56-B58</f>
        <v>168338877353</v>
      </c>
      <c r="C59" s="186"/>
      <c r="D59" s="185">
        <f>D56-D58</f>
        <v>94315813596</v>
      </c>
      <c r="E59" s="186"/>
      <c r="F59" s="25">
        <f>F56-F58</f>
        <v>205623.53999999995</v>
      </c>
      <c r="G59" s="25">
        <f>G56-G58</f>
        <v>418583.46</v>
      </c>
      <c r="H59" s="25">
        <f>H56-H58</f>
        <v>7554.910000000016</v>
      </c>
    </row>
    <row r="60" spans="1:8" ht="15">
      <c r="A60" s="2"/>
      <c r="B60" s="2"/>
      <c r="C60" s="2"/>
      <c r="D60" s="185"/>
      <c r="E60" s="186"/>
      <c r="F60" s="27"/>
      <c r="G60" s="25"/>
      <c r="H60" s="25"/>
    </row>
    <row r="61" ht="15">
      <c r="H61" s="25"/>
    </row>
    <row r="62" ht="15">
      <c r="H62" s="25"/>
    </row>
    <row r="63" ht="15">
      <c r="H63" s="25"/>
    </row>
  </sheetData>
  <sheetProtection/>
  <mergeCells count="111">
    <mergeCell ref="A1:H1"/>
    <mergeCell ref="A2:H2"/>
    <mergeCell ref="B3:C3"/>
    <mergeCell ref="B4:C4"/>
    <mergeCell ref="D4:E4"/>
    <mergeCell ref="B7:C7"/>
    <mergeCell ref="D7:E7"/>
    <mergeCell ref="B8:C8"/>
    <mergeCell ref="D8:E8"/>
    <mergeCell ref="B5:C5"/>
    <mergeCell ref="D5:E5"/>
    <mergeCell ref="B6:C6"/>
    <mergeCell ref="D6:E6"/>
    <mergeCell ref="B11:C11"/>
    <mergeCell ref="D11:E11"/>
    <mergeCell ref="B12:C12"/>
    <mergeCell ref="D12:E12"/>
    <mergeCell ref="B9:C9"/>
    <mergeCell ref="D9:E9"/>
    <mergeCell ref="B10:C10"/>
    <mergeCell ref="D10:E10"/>
    <mergeCell ref="B15:C15"/>
    <mergeCell ref="D15:E15"/>
    <mergeCell ref="B16:C16"/>
    <mergeCell ref="D16:E16"/>
    <mergeCell ref="B13:C13"/>
    <mergeCell ref="D13:E13"/>
    <mergeCell ref="B14:C14"/>
    <mergeCell ref="D14:E14"/>
    <mergeCell ref="B19:C19"/>
    <mergeCell ref="D19:E19"/>
    <mergeCell ref="B20:C20"/>
    <mergeCell ref="D20:E20"/>
    <mergeCell ref="B17:C17"/>
    <mergeCell ref="D17:E17"/>
    <mergeCell ref="B18:C18"/>
    <mergeCell ref="D18:E18"/>
    <mergeCell ref="B23:C23"/>
    <mergeCell ref="D23:E23"/>
    <mergeCell ref="B24:C24"/>
    <mergeCell ref="D24:E24"/>
    <mergeCell ref="B21:C21"/>
    <mergeCell ref="D21:E21"/>
    <mergeCell ref="B22:C22"/>
    <mergeCell ref="D22:E22"/>
    <mergeCell ref="B27:C27"/>
    <mergeCell ref="D27:E27"/>
    <mergeCell ref="D28:E28"/>
    <mergeCell ref="B29:C29"/>
    <mergeCell ref="D29:E29"/>
    <mergeCell ref="B25:C25"/>
    <mergeCell ref="D25:E25"/>
    <mergeCell ref="A26:B26"/>
    <mergeCell ref="D26:E26"/>
    <mergeCell ref="B32:C32"/>
    <mergeCell ref="D32:E32"/>
    <mergeCell ref="B33:C33"/>
    <mergeCell ref="D33:E33"/>
    <mergeCell ref="B30:C30"/>
    <mergeCell ref="D30:E30"/>
    <mergeCell ref="B31:C31"/>
    <mergeCell ref="D31:E31"/>
    <mergeCell ref="A37:C37"/>
    <mergeCell ref="D37:E37"/>
    <mergeCell ref="B38:C38"/>
    <mergeCell ref="D38:E38"/>
    <mergeCell ref="B35:C35"/>
    <mergeCell ref="D35:E35"/>
    <mergeCell ref="B36:C36"/>
    <mergeCell ref="D36:E36"/>
    <mergeCell ref="B41:C41"/>
    <mergeCell ref="D41:E41"/>
    <mergeCell ref="B42:C42"/>
    <mergeCell ref="D42:E42"/>
    <mergeCell ref="B39:C39"/>
    <mergeCell ref="D39:E39"/>
    <mergeCell ref="B40:C40"/>
    <mergeCell ref="D40:E40"/>
    <mergeCell ref="B46:C46"/>
    <mergeCell ref="D46:E46"/>
    <mergeCell ref="B47:C47"/>
    <mergeCell ref="D47:E47"/>
    <mergeCell ref="B44:C44"/>
    <mergeCell ref="D44:E44"/>
    <mergeCell ref="B45:C45"/>
    <mergeCell ref="D45:E45"/>
    <mergeCell ref="B50:C50"/>
    <mergeCell ref="D50:E50"/>
    <mergeCell ref="B51:C51"/>
    <mergeCell ref="D51:E51"/>
    <mergeCell ref="B48:C48"/>
    <mergeCell ref="D48:E48"/>
    <mergeCell ref="B49:C49"/>
    <mergeCell ref="D49:E49"/>
    <mergeCell ref="B54:C54"/>
    <mergeCell ref="D54:E54"/>
    <mergeCell ref="B55:C55"/>
    <mergeCell ref="D55:E55"/>
    <mergeCell ref="B52:C52"/>
    <mergeCell ref="D52:E52"/>
    <mergeCell ref="B53:C53"/>
    <mergeCell ref="D53:E53"/>
    <mergeCell ref="D60:E60"/>
    <mergeCell ref="B58:C58"/>
    <mergeCell ref="D58:E58"/>
    <mergeCell ref="B59:C59"/>
    <mergeCell ref="D59:E59"/>
    <mergeCell ref="B56:C56"/>
    <mergeCell ref="D56:E56"/>
    <mergeCell ref="A57:B57"/>
    <mergeCell ref="D57:E57"/>
  </mergeCells>
  <printOptions/>
  <pageMargins left="0.99" right="0.43" top="0.54" bottom="1" header="0.5" footer="0.5"/>
  <pageSetup horizontalDpi="120" verticalDpi="12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K57" sqref="K57"/>
    </sheetView>
  </sheetViews>
  <sheetFormatPr defaultColWidth="9.00390625" defaultRowHeight="12.75"/>
  <cols>
    <col min="1" max="1" width="3.75390625" style="0" customWidth="1"/>
    <col min="8" max="8" width="11.00390625" style="0" customWidth="1"/>
    <col min="12" max="12" width="11.625" style="0" customWidth="1"/>
  </cols>
  <sheetData>
    <row r="1" spans="1:13" ht="12.75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162"/>
      <c r="M1" s="2"/>
    </row>
    <row r="2" spans="1:13" ht="15">
      <c r="A2" s="95"/>
      <c r="B2" s="2"/>
      <c r="C2" s="2"/>
      <c r="D2" s="2"/>
      <c r="E2" s="199"/>
      <c r="F2" s="199"/>
      <c r="G2" s="199"/>
      <c r="H2" s="199"/>
      <c r="I2" s="7"/>
      <c r="J2" s="2"/>
      <c r="K2" s="2"/>
      <c r="L2" s="163"/>
      <c r="M2" s="2"/>
    </row>
    <row r="3" spans="1:13" ht="15.75">
      <c r="A3" s="181" t="s">
        <v>245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64"/>
      <c r="M3" s="2"/>
    </row>
    <row r="4" spans="1:13" ht="12.75">
      <c r="A4" s="95"/>
      <c r="B4" s="2"/>
      <c r="C4" s="2"/>
      <c r="D4" s="2"/>
      <c r="E4" s="2"/>
      <c r="F4" s="2"/>
      <c r="G4" s="2"/>
      <c r="H4" s="2"/>
      <c r="I4" s="2"/>
      <c r="J4" s="2"/>
      <c r="K4" s="2"/>
      <c r="L4" s="164"/>
      <c r="M4" s="2"/>
    </row>
    <row r="5" spans="1:13" ht="12.75">
      <c r="A5" s="95"/>
      <c r="B5" s="2"/>
      <c r="C5" s="2"/>
      <c r="D5" s="2"/>
      <c r="E5" s="2"/>
      <c r="F5" s="2"/>
      <c r="G5" s="2"/>
      <c r="H5" s="2"/>
      <c r="I5" s="2"/>
      <c r="J5" s="2"/>
      <c r="K5" s="2"/>
      <c r="L5" s="164"/>
      <c r="M5" s="2"/>
    </row>
    <row r="6" spans="1:13" ht="12.75">
      <c r="A6" s="95"/>
      <c r="B6" s="2"/>
      <c r="C6" s="2"/>
      <c r="D6" s="2"/>
      <c r="E6" s="2"/>
      <c r="F6" s="2"/>
      <c r="G6" s="2"/>
      <c r="H6" s="2"/>
      <c r="I6" s="2"/>
      <c r="J6" s="2"/>
      <c r="K6" s="2"/>
      <c r="L6" s="164"/>
      <c r="M6" s="2"/>
    </row>
    <row r="7" spans="1:13" ht="15">
      <c r="A7" s="105" t="s">
        <v>150</v>
      </c>
      <c r="B7" s="84" t="s">
        <v>200</v>
      </c>
      <c r="C7" s="84"/>
      <c r="D7" s="84"/>
      <c r="E7" s="84"/>
      <c r="F7" s="84"/>
      <c r="G7" s="84"/>
      <c r="H7" s="84"/>
      <c r="I7" s="84"/>
      <c r="J7" s="85"/>
      <c r="K7" s="85"/>
      <c r="L7" s="165"/>
      <c r="M7" s="2"/>
    </row>
    <row r="8" spans="1:13" ht="12.75">
      <c r="A8" s="106"/>
      <c r="B8" s="85"/>
      <c r="C8" s="85"/>
      <c r="D8" s="85"/>
      <c r="E8" s="85"/>
      <c r="F8" s="85"/>
      <c r="G8" s="85"/>
      <c r="H8" s="85"/>
      <c r="I8" s="85"/>
      <c r="J8" s="85"/>
      <c r="K8" s="85"/>
      <c r="L8" s="165"/>
      <c r="M8" s="2"/>
    </row>
    <row r="9" spans="1:13" ht="12.75">
      <c r="A9" s="106"/>
      <c r="B9" s="85" t="s">
        <v>137</v>
      </c>
      <c r="C9" s="198" t="s">
        <v>201</v>
      </c>
      <c r="D9" s="198"/>
      <c r="E9" s="198"/>
      <c r="F9" s="198"/>
      <c r="G9" s="198"/>
      <c r="H9" s="87"/>
      <c r="I9" s="85"/>
      <c r="J9" s="85"/>
      <c r="K9" s="85"/>
      <c r="L9" s="165"/>
      <c r="M9" s="2"/>
    </row>
    <row r="10" spans="1:13" ht="12.75">
      <c r="A10" s="106"/>
      <c r="B10" s="85"/>
      <c r="C10" s="85" t="s">
        <v>202</v>
      </c>
      <c r="D10" s="197" t="s">
        <v>203</v>
      </c>
      <c r="E10" s="197"/>
      <c r="F10" s="197"/>
      <c r="G10" s="197"/>
      <c r="H10" s="88"/>
      <c r="I10" s="87"/>
      <c r="J10" s="85"/>
      <c r="K10" s="85"/>
      <c r="L10" s="165"/>
      <c r="M10" s="2"/>
    </row>
    <row r="11" spans="1:13" ht="12.75">
      <c r="A11" s="106"/>
      <c r="B11" s="85"/>
      <c r="C11" s="85" t="s">
        <v>204</v>
      </c>
      <c r="D11" s="85" t="s">
        <v>205</v>
      </c>
      <c r="E11" s="85"/>
      <c r="F11" s="85"/>
      <c r="G11" s="86"/>
      <c r="H11" s="87"/>
      <c r="I11" s="2"/>
      <c r="J11" s="85"/>
      <c r="K11" s="85"/>
      <c r="L11" s="165"/>
      <c r="M11" s="2"/>
    </row>
    <row r="12" spans="1:13" ht="12.75">
      <c r="A12" s="106"/>
      <c r="B12" s="85"/>
      <c r="C12" s="85"/>
      <c r="D12" s="197" t="s">
        <v>206</v>
      </c>
      <c r="E12" s="197"/>
      <c r="F12" s="197"/>
      <c r="G12" s="197"/>
      <c r="H12" s="85"/>
      <c r="I12" s="85"/>
      <c r="J12" s="85"/>
      <c r="K12" s="85"/>
      <c r="L12" s="165"/>
      <c r="M12" s="2"/>
    </row>
    <row r="13" spans="1:13" ht="12.75">
      <c r="A13" s="106"/>
      <c r="B13" s="85" t="s">
        <v>140</v>
      </c>
      <c r="C13" s="198" t="s">
        <v>207</v>
      </c>
      <c r="D13" s="198"/>
      <c r="E13" s="198"/>
      <c r="F13" s="198"/>
      <c r="G13" s="198"/>
      <c r="H13" s="85"/>
      <c r="I13" s="85"/>
      <c r="J13" s="85"/>
      <c r="K13" s="85"/>
      <c r="L13" s="165"/>
      <c r="M13" s="2"/>
    </row>
    <row r="14" spans="1:13" ht="12.75">
      <c r="A14" s="106"/>
      <c r="B14" s="85"/>
      <c r="C14" s="85"/>
      <c r="D14" s="85"/>
      <c r="E14" s="85"/>
      <c r="F14" s="85"/>
      <c r="G14" s="86"/>
      <c r="H14" s="85"/>
      <c r="I14" s="85"/>
      <c r="J14" s="85"/>
      <c r="K14" s="85"/>
      <c r="L14" s="165"/>
      <c r="M14" s="2"/>
    </row>
    <row r="15" spans="1:13" ht="15">
      <c r="A15" s="105" t="s">
        <v>152</v>
      </c>
      <c r="B15" s="199" t="s">
        <v>208</v>
      </c>
      <c r="C15" s="199"/>
      <c r="D15" s="199"/>
      <c r="E15" s="199"/>
      <c r="F15" s="199"/>
      <c r="G15" s="199"/>
      <c r="H15" s="85"/>
      <c r="I15" s="85"/>
      <c r="J15" s="85"/>
      <c r="K15" s="85"/>
      <c r="L15" s="165" t="s">
        <v>132</v>
      </c>
      <c r="M15" s="2"/>
    </row>
    <row r="16" spans="1:13" ht="12.75">
      <c r="A16" s="107"/>
      <c r="B16" s="85"/>
      <c r="C16" s="85"/>
      <c r="D16" s="85"/>
      <c r="E16" s="85"/>
      <c r="F16" s="85"/>
      <c r="G16" s="86"/>
      <c r="H16" s="85"/>
      <c r="I16" s="85"/>
      <c r="J16" s="85"/>
      <c r="K16" s="85"/>
      <c r="L16" s="165"/>
      <c r="M16" s="2"/>
    </row>
    <row r="17" spans="1:13" ht="15">
      <c r="A17" s="105" t="s">
        <v>154</v>
      </c>
      <c r="B17" s="170" t="s">
        <v>209</v>
      </c>
      <c r="C17" s="170"/>
      <c r="D17" s="170"/>
      <c r="E17" s="170"/>
      <c r="F17" s="170"/>
      <c r="G17" s="170"/>
      <c r="H17" s="85"/>
      <c r="I17" s="85"/>
      <c r="J17" s="85"/>
      <c r="K17" s="85"/>
      <c r="L17" s="165" t="s">
        <v>132</v>
      </c>
      <c r="M17" s="2"/>
    </row>
    <row r="18" spans="1:13" ht="12.75">
      <c r="A18" s="107"/>
      <c r="B18" s="85"/>
      <c r="C18" s="85"/>
      <c r="D18" s="85"/>
      <c r="E18" s="85"/>
      <c r="F18" s="85"/>
      <c r="G18" s="86"/>
      <c r="H18" s="85"/>
      <c r="I18" s="85"/>
      <c r="J18" s="85"/>
      <c r="K18" s="85"/>
      <c r="L18" s="165"/>
      <c r="M18" s="2"/>
    </row>
    <row r="19" spans="1:13" ht="12.75">
      <c r="A19" s="107"/>
      <c r="B19" s="85" t="s">
        <v>137</v>
      </c>
      <c r="C19" s="197" t="s">
        <v>210</v>
      </c>
      <c r="D19" s="197"/>
      <c r="E19" s="197"/>
      <c r="F19" s="197"/>
      <c r="G19" s="197"/>
      <c r="H19" s="85"/>
      <c r="I19" s="85"/>
      <c r="J19" s="85"/>
      <c r="K19" s="85"/>
      <c r="L19" s="165"/>
      <c r="M19" s="2"/>
    </row>
    <row r="20" spans="1:13" ht="12.75">
      <c r="A20" s="107"/>
      <c r="B20" s="85" t="s">
        <v>211</v>
      </c>
      <c r="C20" s="197" t="s">
        <v>212</v>
      </c>
      <c r="D20" s="197"/>
      <c r="E20" s="197"/>
      <c r="F20" s="197"/>
      <c r="G20" s="197" t="s">
        <v>118</v>
      </c>
      <c r="H20" s="85"/>
      <c r="I20" s="85"/>
      <c r="J20" s="85"/>
      <c r="K20" s="85"/>
      <c r="L20" s="165"/>
      <c r="M20" s="2"/>
    </row>
    <row r="21" spans="1:13" ht="12.75">
      <c r="A21" s="107"/>
      <c r="B21" s="85" t="s">
        <v>142</v>
      </c>
      <c r="C21" s="197" t="s">
        <v>213</v>
      </c>
      <c r="D21" s="197"/>
      <c r="E21" s="197"/>
      <c r="F21" s="197"/>
      <c r="G21" s="197"/>
      <c r="H21" s="85"/>
      <c r="I21" s="85"/>
      <c r="J21" s="85"/>
      <c r="K21" s="85"/>
      <c r="L21" s="165"/>
      <c r="M21" s="2"/>
    </row>
    <row r="22" spans="1:13" ht="12.75">
      <c r="A22" s="107"/>
      <c r="B22" s="85"/>
      <c r="C22" s="85"/>
      <c r="D22" s="85"/>
      <c r="E22" s="85"/>
      <c r="F22" s="85"/>
      <c r="G22" s="86"/>
      <c r="H22" s="85"/>
      <c r="I22" s="85"/>
      <c r="J22" s="85"/>
      <c r="K22" s="85"/>
      <c r="L22" s="165"/>
      <c r="M22" s="2"/>
    </row>
    <row r="23" spans="1:13" ht="12.75">
      <c r="A23" s="107" t="s">
        <v>214</v>
      </c>
      <c r="B23" s="85" t="s">
        <v>215</v>
      </c>
      <c r="C23" s="85"/>
      <c r="D23" s="85"/>
      <c r="E23" s="85"/>
      <c r="F23" s="85"/>
      <c r="G23" s="86"/>
      <c r="H23" s="85"/>
      <c r="I23" s="85"/>
      <c r="J23" s="85"/>
      <c r="K23" s="85"/>
      <c r="L23" s="165"/>
      <c r="M23" s="2"/>
    </row>
    <row r="24" spans="1:13" ht="12.75">
      <c r="A24" s="107"/>
      <c r="B24" s="85" t="s">
        <v>216</v>
      </c>
      <c r="C24" s="85"/>
      <c r="D24" s="85"/>
      <c r="E24" s="85"/>
      <c r="F24" s="85"/>
      <c r="G24" s="86"/>
      <c r="H24" s="85"/>
      <c r="I24" s="85"/>
      <c r="J24" s="85"/>
      <c r="K24" s="85"/>
      <c r="L24" s="165" t="s">
        <v>132</v>
      </c>
      <c r="M24" s="2"/>
    </row>
    <row r="25" spans="1:13" ht="12.75">
      <c r="A25" s="107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165"/>
      <c r="M25" s="2"/>
    </row>
    <row r="26" spans="1:13" ht="12.75">
      <c r="A26" s="107" t="s">
        <v>217</v>
      </c>
      <c r="B26" s="85" t="s">
        <v>218</v>
      </c>
      <c r="C26" s="85"/>
      <c r="D26" s="85"/>
      <c r="E26" s="85"/>
      <c r="F26" s="85"/>
      <c r="G26" s="85"/>
      <c r="H26" s="85"/>
      <c r="I26" s="85"/>
      <c r="J26" s="85"/>
      <c r="K26" s="85"/>
      <c r="L26" s="165"/>
      <c r="M26" s="2"/>
    </row>
    <row r="27" spans="1:13" ht="12.75">
      <c r="A27" s="107"/>
      <c r="B27" s="85" t="s">
        <v>219</v>
      </c>
      <c r="C27" s="85"/>
      <c r="D27" s="85"/>
      <c r="E27" s="85"/>
      <c r="F27" s="85"/>
      <c r="G27" s="85"/>
      <c r="H27" s="88"/>
      <c r="I27" s="85"/>
      <c r="J27" s="85"/>
      <c r="K27" s="85"/>
      <c r="L27" s="166">
        <v>201400</v>
      </c>
      <c r="M27" s="2"/>
    </row>
    <row r="28" spans="1:13" ht="12.75">
      <c r="A28" s="107"/>
      <c r="B28" s="85"/>
      <c r="C28" s="85"/>
      <c r="D28" s="85"/>
      <c r="E28" s="85"/>
      <c r="F28" s="85"/>
      <c r="G28" s="85"/>
      <c r="H28" s="89" t="s">
        <v>220</v>
      </c>
      <c r="I28" s="85"/>
      <c r="J28" s="85"/>
      <c r="K28" s="85"/>
      <c r="L28" s="166"/>
      <c r="M28" s="2"/>
    </row>
    <row r="29" spans="1:13" ht="12.75">
      <c r="A29" s="107"/>
      <c r="B29" s="85"/>
      <c r="C29" s="60" t="s">
        <v>173</v>
      </c>
      <c r="D29" s="62"/>
      <c r="E29" s="62"/>
      <c r="F29" s="62"/>
      <c r="G29" s="85"/>
      <c r="H29" s="90">
        <v>166836.1</v>
      </c>
      <c r="I29" s="85"/>
      <c r="J29" s="85"/>
      <c r="K29" s="85"/>
      <c r="L29" s="166"/>
      <c r="M29" s="2"/>
    </row>
    <row r="30" spans="1:13" ht="12.75">
      <c r="A30" s="107"/>
      <c r="B30" s="85"/>
      <c r="C30" s="60" t="s">
        <v>174</v>
      </c>
      <c r="D30" s="62"/>
      <c r="E30" s="62"/>
      <c r="F30" s="62"/>
      <c r="G30" s="85"/>
      <c r="H30" s="90">
        <v>10963.1</v>
      </c>
      <c r="I30" s="85"/>
      <c r="J30" s="85"/>
      <c r="K30" s="85"/>
      <c r="L30" s="166"/>
      <c r="M30" s="2"/>
    </row>
    <row r="31" spans="1:13" ht="12.75">
      <c r="A31" s="107"/>
      <c r="B31" s="85"/>
      <c r="C31" s="60" t="s">
        <v>175</v>
      </c>
      <c r="D31" s="62"/>
      <c r="E31" s="62"/>
      <c r="F31" s="62"/>
      <c r="G31" s="85"/>
      <c r="H31" s="90">
        <v>23600.8</v>
      </c>
      <c r="I31" s="85"/>
      <c r="J31" s="85"/>
      <c r="K31" s="85"/>
      <c r="L31" s="166"/>
      <c r="M31" s="2"/>
    </row>
    <row r="32" spans="1:13" ht="12.75">
      <c r="A32" s="107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165"/>
      <c r="M32" s="2"/>
    </row>
    <row r="33" spans="1:13" ht="12.75">
      <c r="A33" s="107" t="s">
        <v>221</v>
      </c>
      <c r="B33" s="85" t="s">
        <v>222</v>
      </c>
      <c r="C33" s="85"/>
      <c r="D33" s="85"/>
      <c r="E33" s="85"/>
      <c r="F33" s="85"/>
      <c r="G33" s="85"/>
      <c r="H33" s="85"/>
      <c r="I33" s="85"/>
      <c r="J33" s="85"/>
      <c r="K33" s="85"/>
      <c r="L33" s="165"/>
      <c r="M33" s="2"/>
    </row>
    <row r="34" spans="1:13" ht="12.75">
      <c r="A34" s="107"/>
      <c r="B34" s="85" t="s">
        <v>223</v>
      </c>
      <c r="C34" s="85"/>
      <c r="D34" s="85"/>
      <c r="E34" s="85"/>
      <c r="F34" s="85"/>
      <c r="G34" s="85"/>
      <c r="H34" s="85"/>
      <c r="I34" s="85"/>
      <c r="J34" s="85"/>
      <c r="K34" s="85"/>
      <c r="L34" s="165" t="s">
        <v>132</v>
      </c>
      <c r="M34" s="2"/>
    </row>
    <row r="35" spans="1:13" ht="12.75">
      <c r="A35" s="107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165"/>
      <c r="M35" s="2"/>
    </row>
    <row r="36" spans="1:13" ht="12.75">
      <c r="A36" s="107" t="s">
        <v>224</v>
      </c>
      <c r="B36" s="85" t="s">
        <v>225</v>
      </c>
      <c r="C36" s="85"/>
      <c r="D36" s="85"/>
      <c r="E36" s="85"/>
      <c r="F36" s="85"/>
      <c r="G36" s="85"/>
      <c r="H36" s="85"/>
      <c r="I36" s="85"/>
      <c r="J36" s="85"/>
      <c r="K36" s="85"/>
      <c r="L36" s="165"/>
      <c r="M36" s="2"/>
    </row>
    <row r="37" spans="1:13" ht="12.75">
      <c r="A37" s="107"/>
      <c r="B37" s="85" t="s">
        <v>226</v>
      </c>
      <c r="C37" s="85"/>
      <c r="D37" s="85"/>
      <c r="E37" s="85"/>
      <c r="F37" s="85"/>
      <c r="G37" s="85"/>
      <c r="H37" s="85"/>
      <c r="I37" s="85"/>
      <c r="J37" s="85"/>
      <c r="K37" s="85"/>
      <c r="L37" s="167">
        <v>83694.91</v>
      </c>
      <c r="M37" s="2"/>
    </row>
    <row r="38" spans="1:13" ht="12.75">
      <c r="A38" s="107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165"/>
      <c r="M38" s="2"/>
    </row>
    <row r="39" spans="1:13" ht="12.75">
      <c r="A39" s="107" t="s">
        <v>227</v>
      </c>
      <c r="B39" s="85" t="s">
        <v>228</v>
      </c>
      <c r="C39" s="85"/>
      <c r="D39" s="85"/>
      <c r="E39" s="85"/>
      <c r="F39" s="85"/>
      <c r="G39" s="85"/>
      <c r="H39" s="85"/>
      <c r="I39" s="85"/>
      <c r="J39" s="85"/>
      <c r="K39" s="85"/>
      <c r="L39" s="165"/>
      <c r="M39" s="2"/>
    </row>
    <row r="40" spans="1:13" ht="12.75">
      <c r="A40" s="107"/>
      <c r="B40" s="85" t="s">
        <v>229</v>
      </c>
      <c r="C40" s="85"/>
      <c r="D40" s="85"/>
      <c r="E40" s="85"/>
      <c r="F40" s="85"/>
      <c r="G40" s="85"/>
      <c r="H40" s="85"/>
      <c r="I40" s="85"/>
      <c r="J40" s="85"/>
      <c r="K40" s="85"/>
      <c r="L40" s="165" t="s">
        <v>132</v>
      </c>
      <c r="M40" s="2"/>
    </row>
    <row r="41" spans="1:13" ht="12.75">
      <c r="A41" s="107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65"/>
      <c r="M41" s="2"/>
    </row>
    <row r="42" spans="1:13" ht="12.75">
      <c r="A42" s="107" t="s">
        <v>230</v>
      </c>
      <c r="B42" s="85" t="s">
        <v>231</v>
      </c>
      <c r="C42" s="85"/>
      <c r="D42" s="85"/>
      <c r="E42" s="85"/>
      <c r="F42" s="85"/>
      <c r="G42" s="85"/>
      <c r="H42" s="85"/>
      <c r="I42" s="85"/>
      <c r="J42" s="85"/>
      <c r="K42" s="85"/>
      <c r="L42" s="165"/>
      <c r="M42" s="2"/>
    </row>
    <row r="43" spans="1:13" ht="12.75">
      <c r="A43" s="107"/>
      <c r="B43" s="85" t="s">
        <v>232</v>
      </c>
      <c r="C43" s="85"/>
      <c r="D43" s="85"/>
      <c r="E43" s="85"/>
      <c r="F43" s="85"/>
      <c r="G43" s="85"/>
      <c r="H43" s="85"/>
      <c r="I43" s="85"/>
      <c r="J43" s="85"/>
      <c r="K43" s="85"/>
      <c r="L43" s="165"/>
      <c r="M43" s="2"/>
    </row>
    <row r="44" spans="1:13" ht="12.75">
      <c r="A44" s="107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165"/>
      <c r="M44" s="2"/>
    </row>
    <row r="45" spans="1:13" ht="12.75">
      <c r="A45" s="107" t="s">
        <v>233</v>
      </c>
      <c r="B45" s="85" t="s">
        <v>234</v>
      </c>
      <c r="C45" s="85"/>
      <c r="D45" s="85"/>
      <c r="E45" s="85"/>
      <c r="F45" s="85"/>
      <c r="G45" s="85"/>
      <c r="H45" s="85"/>
      <c r="I45" s="85"/>
      <c r="J45" s="85"/>
      <c r="K45" s="85"/>
      <c r="L45" s="165" t="s">
        <v>132</v>
      </c>
      <c r="M45" s="2"/>
    </row>
    <row r="46" spans="1:13" ht="12.75">
      <c r="A46" s="107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165"/>
      <c r="M46" s="2"/>
    </row>
    <row r="47" spans="1:13" ht="12.75">
      <c r="A47" s="107" t="s">
        <v>235</v>
      </c>
      <c r="B47" s="85" t="s">
        <v>236</v>
      </c>
      <c r="C47" s="85"/>
      <c r="D47" s="85"/>
      <c r="E47" s="85"/>
      <c r="F47" s="85"/>
      <c r="G47" s="85"/>
      <c r="H47" s="85"/>
      <c r="I47" s="85"/>
      <c r="J47" s="85"/>
      <c r="K47" s="85"/>
      <c r="L47" s="165"/>
      <c r="M47" s="2"/>
    </row>
    <row r="48" spans="1:13" ht="12.75">
      <c r="A48" s="107"/>
      <c r="B48" s="85" t="s">
        <v>237</v>
      </c>
      <c r="C48" s="85"/>
      <c r="D48" s="85"/>
      <c r="E48" s="85"/>
      <c r="F48" s="85"/>
      <c r="G48" s="85"/>
      <c r="H48" s="85"/>
      <c r="I48" s="85"/>
      <c r="J48" s="85"/>
      <c r="K48" s="85"/>
      <c r="L48" s="165"/>
      <c r="M48" s="2"/>
    </row>
    <row r="49" spans="1:13" ht="12.75">
      <c r="A49" s="107"/>
      <c r="B49" s="85" t="s">
        <v>238</v>
      </c>
      <c r="C49" s="85"/>
      <c r="D49" s="85"/>
      <c r="E49" s="85"/>
      <c r="F49" s="85"/>
      <c r="G49" s="85"/>
      <c r="H49" s="85"/>
      <c r="I49" s="85"/>
      <c r="J49" s="85"/>
      <c r="K49" s="85"/>
      <c r="L49" s="165" t="s">
        <v>132</v>
      </c>
      <c r="M49" s="2"/>
    </row>
    <row r="50" spans="1:13" ht="12.75">
      <c r="A50" s="107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165"/>
      <c r="M50" s="2"/>
    </row>
    <row r="51" spans="1:13" ht="12.75">
      <c r="A51" s="107" t="s">
        <v>239</v>
      </c>
      <c r="B51" s="85" t="s">
        <v>240</v>
      </c>
      <c r="C51" s="85"/>
      <c r="D51" s="85"/>
      <c r="E51" s="85"/>
      <c r="F51" s="85"/>
      <c r="G51" s="85"/>
      <c r="H51" s="85"/>
      <c r="I51" s="85"/>
      <c r="J51" s="85"/>
      <c r="K51" s="85"/>
      <c r="L51" s="165" t="s">
        <v>132</v>
      </c>
      <c r="M51" s="2"/>
    </row>
    <row r="52" spans="1:13" ht="12.75">
      <c r="A52" s="107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165"/>
      <c r="M52" s="2"/>
    </row>
    <row r="53" spans="1:13" ht="12.75">
      <c r="A53" s="107">
        <v>13</v>
      </c>
      <c r="B53" s="85" t="s">
        <v>241</v>
      </c>
      <c r="C53" s="85"/>
      <c r="D53" s="85"/>
      <c r="E53" s="85"/>
      <c r="F53" s="85"/>
      <c r="G53" s="85"/>
      <c r="H53" s="85"/>
      <c r="I53" s="85"/>
      <c r="J53" s="85"/>
      <c r="K53" s="85"/>
      <c r="L53" s="165"/>
      <c r="M53" s="2"/>
    </row>
    <row r="54" spans="1:13" ht="12.75">
      <c r="A54" s="107"/>
      <c r="B54" s="85" t="s">
        <v>242</v>
      </c>
      <c r="C54" s="85"/>
      <c r="D54" s="85"/>
      <c r="E54" s="85"/>
      <c r="F54" s="85"/>
      <c r="G54" s="85"/>
      <c r="H54" s="85"/>
      <c r="I54" s="85"/>
      <c r="J54" s="85"/>
      <c r="K54" s="85"/>
      <c r="L54" s="165" t="s">
        <v>132</v>
      </c>
      <c r="M54" s="2"/>
    </row>
    <row r="55" spans="1:13" ht="12.75">
      <c r="A55" s="107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165"/>
      <c r="M55" s="2"/>
    </row>
    <row r="56" spans="1:13" ht="12.75">
      <c r="A56" s="108">
        <v>14</v>
      </c>
      <c r="B56" s="10" t="s">
        <v>243</v>
      </c>
      <c r="C56" s="10"/>
      <c r="D56" s="10"/>
      <c r="E56" s="10"/>
      <c r="F56" s="10"/>
      <c r="G56" s="10"/>
      <c r="H56" s="10"/>
      <c r="I56" s="10"/>
      <c r="J56" s="10"/>
      <c r="K56" s="10"/>
      <c r="L56" s="168"/>
      <c r="M56" s="2"/>
    </row>
    <row r="57" spans="1:13" ht="12.75">
      <c r="A57" s="108"/>
      <c r="B57" s="10" t="s">
        <v>244</v>
      </c>
      <c r="C57" s="10"/>
      <c r="D57" s="10"/>
      <c r="E57" s="10"/>
      <c r="F57" s="10"/>
      <c r="G57" s="10"/>
      <c r="H57" s="10"/>
      <c r="I57" s="10"/>
      <c r="J57" s="10"/>
      <c r="K57" s="10"/>
      <c r="L57" s="168"/>
      <c r="M57" s="2"/>
    </row>
    <row r="58" spans="1:13" ht="12.75">
      <c r="A58" s="108"/>
      <c r="B58" s="10"/>
      <c r="C58" s="10" t="s">
        <v>247</v>
      </c>
      <c r="D58" s="10"/>
      <c r="E58" s="10"/>
      <c r="F58" s="10"/>
      <c r="G58" s="10"/>
      <c r="H58" s="10"/>
      <c r="I58" s="10"/>
      <c r="J58" s="10"/>
      <c r="K58" s="10"/>
      <c r="L58" s="168"/>
      <c r="M58" s="2"/>
    </row>
    <row r="59" spans="1:14" ht="12.75">
      <c r="A59" s="108"/>
      <c r="B59" s="10"/>
      <c r="C59" s="10" t="s">
        <v>248</v>
      </c>
      <c r="D59" s="10"/>
      <c r="E59" s="161">
        <v>0.05465</v>
      </c>
      <c r="F59" s="10"/>
      <c r="G59" s="10"/>
      <c r="H59" s="10"/>
      <c r="I59" s="10"/>
      <c r="J59" s="10"/>
      <c r="K59" s="10"/>
      <c r="L59" s="168"/>
      <c r="M59" s="2"/>
      <c r="N59" s="2"/>
    </row>
    <row r="60" spans="1:14" ht="12.75">
      <c r="A60" s="108"/>
      <c r="B60" s="10"/>
      <c r="C60" s="10" t="s">
        <v>249</v>
      </c>
      <c r="D60" s="10"/>
      <c r="E60" s="161">
        <v>0.003619</v>
      </c>
      <c r="F60" s="10"/>
      <c r="G60" s="10"/>
      <c r="H60" s="10"/>
      <c r="I60" s="10"/>
      <c r="J60" s="10"/>
      <c r="K60" s="10"/>
      <c r="L60" s="168"/>
      <c r="M60" s="2"/>
      <c r="N60" s="2"/>
    </row>
    <row r="61" spans="1:12" ht="13.5" thickBot="1">
      <c r="A61" s="102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4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83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83"/>
    </row>
  </sheetData>
  <sheetProtection/>
  <mergeCells count="11">
    <mergeCell ref="E2:H2"/>
    <mergeCell ref="A3:K3"/>
    <mergeCell ref="C9:G9"/>
    <mergeCell ref="D10:G10"/>
    <mergeCell ref="C19:G19"/>
    <mergeCell ref="C20:G20"/>
    <mergeCell ref="C21:G21"/>
    <mergeCell ref="D12:G12"/>
    <mergeCell ref="C13:G13"/>
    <mergeCell ref="B15:G15"/>
    <mergeCell ref="B17:G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mfb bilg.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mfb-ana</dc:creator>
  <cp:keywords/>
  <dc:description/>
  <cp:lastModifiedBy>KİZİL</cp:lastModifiedBy>
  <cp:lastPrinted>2009-06-18T14:31:03Z</cp:lastPrinted>
  <dcterms:created xsi:type="dcterms:W3CDTF">2002-02-12T10:20:41Z</dcterms:created>
  <dcterms:modified xsi:type="dcterms:W3CDTF">2009-06-29T08:18:17Z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